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peter\Desktop\Backup surface pro 24-5-25\Desktop July 20 2021\Customers\Investment &amp; Retirement Solutions\"/>
    </mc:Choice>
  </mc:AlternateContent>
  <xr:revisionPtr revIDLastSave="0" documentId="8_{43CA82FF-F71F-4D90-B445-E65ECF88A109}" xr6:coauthVersionLast="47" xr6:coauthVersionMax="47" xr10:uidLastSave="{00000000-0000-0000-0000-000000000000}"/>
  <workbookProtection workbookPassword="D92A" lockStructure="1"/>
  <bookViews>
    <workbookView xWindow="-110" yWindow="-110" windowWidth="19420" windowHeight="11500" tabRatio="689" activeTab="1" xr2:uid="{00000000-000D-0000-FFFF-FFFF00000000}"/>
  </bookViews>
  <sheets>
    <sheet name="Introduction" sheetId="3" r:id="rId1"/>
    <sheet name="personal budget planner" sheetId="2" r:id="rId2"/>
    <sheet name="your current financial status" sheetId="8" r:id="rId3"/>
    <sheet name="PAYG tax calculation" sheetId="7" state="hidden" r:id="rId4"/>
  </sheets>
  <definedNames>
    <definedName name="_Toc83197753" localSheetId="0">Introduction!$B$13</definedName>
    <definedName name="_Toc83197754" localSheetId="0">Introduction!$B$20</definedName>
    <definedName name="_Toc86724748" localSheetId="0">Introduction!$B$24</definedName>
    <definedName name="_Toc86724749" localSheetId="0">Introduction!$B$30</definedName>
    <definedName name="_xlnm.Print_Area" localSheetId="1">'personal budget planner'!$B$1:$S$101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 l="1"/>
  <c r="F13" i="7"/>
  <c r="F3" i="7"/>
  <c r="F7" i="7"/>
  <c r="H8" i="7" s="1"/>
  <c r="F8" i="7"/>
  <c r="H9" i="7" s="1"/>
  <c r="F9" i="7"/>
  <c r="F10" i="7"/>
  <c r="H17" i="7"/>
  <c r="F9" i="8"/>
  <c r="F40" i="8" s="1"/>
  <c r="F58" i="8" s="1"/>
  <c r="F18" i="8"/>
  <c r="F22" i="8"/>
  <c r="F27" i="8"/>
  <c r="F33" i="8"/>
  <c r="F38" i="8"/>
  <c r="F52" i="8"/>
  <c r="F56" i="8" s="1"/>
  <c r="G6" i="2"/>
  <c r="S6" i="2" s="1"/>
  <c r="H6" i="2"/>
  <c r="I6" i="2"/>
  <c r="J6" i="2"/>
  <c r="K6" i="2"/>
  <c r="L6" i="2"/>
  <c r="M6" i="2"/>
  <c r="N6" i="2"/>
  <c r="O6" i="2"/>
  <c r="P6" i="2"/>
  <c r="Q6" i="2"/>
  <c r="R6" i="2"/>
  <c r="G8" i="2"/>
  <c r="S8" i="2" s="1"/>
  <c r="H8" i="2"/>
  <c r="I8" i="2"/>
  <c r="J8" i="2"/>
  <c r="K8" i="2"/>
  <c r="L8" i="2"/>
  <c r="M8" i="2"/>
  <c r="N8" i="2"/>
  <c r="O8" i="2"/>
  <c r="P8" i="2"/>
  <c r="Q8" i="2"/>
  <c r="R8" i="2"/>
  <c r="G9" i="2"/>
  <c r="S9" i="2" s="1"/>
  <c r="H9" i="2"/>
  <c r="I9" i="2"/>
  <c r="J9" i="2"/>
  <c r="K9" i="2"/>
  <c r="L9" i="2"/>
  <c r="M9" i="2"/>
  <c r="N9" i="2"/>
  <c r="O9" i="2"/>
  <c r="P9" i="2"/>
  <c r="Q9" i="2"/>
  <c r="R9" i="2"/>
  <c r="G10" i="2"/>
  <c r="H10" i="2"/>
  <c r="I10" i="2"/>
  <c r="J10" i="2"/>
  <c r="S10" i="2" s="1"/>
  <c r="K10" i="2"/>
  <c r="L10" i="2"/>
  <c r="M10" i="2"/>
  <c r="N10" i="2"/>
  <c r="O10" i="2"/>
  <c r="P10" i="2"/>
  <c r="Q10" i="2"/>
  <c r="R10" i="2"/>
  <c r="G11" i="2"/>
  <c r="S11" i="2" s="1"/>
  <c r="H11" i="2"/>
  <c r="I11" i="2"/>
  <c r="J11" i="2"/>
  <c r="K11" i="2"/>
  <c r="L11" i="2"/>
  <c r="M11" i="2"/>
  <c r="N11" i="2"/>
  <c r="O11" i="2"/>
  <c r="P11" i="2"/>
  <c r="Q11" i="2"/>
  <c r="R11" i="2"/>
  <c r="G12" i="2"/>
  <c r="H12" i="2"/>
  <c r="S12" i="2" s="1"/>
  <c r="I12" i="2"/>
  <c r="J12" i="2"/>
  <c r="K12" i="2"/>
  <c r="L12" i="2"/>
  <c r="M12" i="2"/>
  <c r="N12" i="2"/>
  <c r="O12" i="2"/>
  <c r="P12" i="2"/>
  <c r="Q12" i="2"/>
  <c r="R12" i="2"/>
  <c r="G16" i="2"/>
  <c r="H16" i="2"/>
  <c r="I16" i="2"/>
  <c r="J16" i="2"/>
  <c r="K16" i="2"/>
  <c r="S16" i="2" s="1"/>
  <c r="L16" i="2"/>
  <c r="L52" i="2" s="1"/>
  <c r="M16" i="2"/>
  <c r="N16" i="2"/>
  <c r="O16" i="2"/>
  <c r="P16" i="2"/>
  <c r="Q16" i="2"/>
  <c r="R16" i="2"/>
  <c r="G17" i="2"/>
  <c r="S17" i="2" s="1"/>
  <c r="H17" i="2"/>
  <c r="H52" i="2" s="1"/>
  <c r="I17" i="2"/>
  <c r="J17" i="2"/>
  <c r="K17" i="2"/>
  <c r="L17" i="2"/>
  <c r="M17" i="2"/>
  <c r="N17" i="2"/>
  <c r="O17" i="2"/>
  <c r="O52" i="2" s="1"/>
  <c r="P17" i="2"/>
  <c r="Q17" i="2"/>
  <c r="R17" i="2"/>
  <c r="G18" i="2"/>
  <c r="H18" i="2"/>
  <c r="S18" i="2" s="1"/>
  <c r="I18" i="2"/>
  <c r="I52" i="2" s="1"/>
  <c r="J18" i="2"/>
  <c r="J52" i="2" s="1"/>
  <c r="K18" i="2"/>
  <c r="L18" i="2"/>
  <c r="M18" i="2"/>
  <c r="N18" i="2"/>
  <c r="O18" i="2"/>
  <c r="P18" i="2"/>
  <c r="P52" i="2" s="1"/>
  <c r="Q18" i="2"/>
  <c r="Q52" i="2" s="1"/>
  <c r="R18" i="2"/>
  <c r="G19" i="2"/>
  <c r="S19" i="2" s="1"/>
  <c r="H19" i="2"/>
  <c r="I19" i="2"/>
  <c r="J19" i="2"/>
  <c r="K19" i="2"/>
  <c r="L19" i="2"/>
  <c r="M19" i="2"/>
  <c r="N19" i="2"/>
  <c r="O19" i="2"/>
  <c r="P19" i="2"/>
  <c r="Q19" i="2"/>
  <c r="R19" i="2"/>
  <c r="G20" i="2"/>
  <c r="S20" i="2" s="1"/>
  <c r="H20" i="2"/>
  <c r="I20" i="2"/>
  <c r="J20" i="2"/>
  <c r="K20" i="2"/>
  <c r="L20" i="2"/>
  <c r="M20" i="2"/>
  <c r="M52" i="2" s="1"/>
  <c r="N20" i="2"/>
  <c r="O20" i="2"/>
  <c r="P20" i="2"/>
  <c r="Q20" i="2"/>
  <c r="R20" i="2"/>
  <c r="G21" i="2"/>
  <c r="H21" i="2"/>
  <c r="I21" i="2"/>
  <c r="S21" i="2" s="1"/>
  <c r="J21" i="2"/>
  <c r="K21" i="2"/>
  <c r="L21" i="2"/>
  <c r="M21" i="2"/>
  <c r="N21" i="2"/>
  <c r="O21" i="2"/>
  <c r="P21" i="2"/>
  <c r="Q21" i="2"/>
  <c r="R21" i="2"/>
  <c r="G23" i="2"/>
  <c r="S23" i="2" s="1"/>
  <c r="H23" i="2"/>
  <c r="I23" i="2"/>
  <c r="J23" i="2"/>
  <c r="K23" i="2"/>
  <c r="L23" i="2"/>
  <c r="M23" i="2"/>
  <c r="N23" i="2"/>
  <c r="O23" i="2"/>
  <c r="P23" i="2"/>
  <c r="Q23" i="2"/>
  <c r="R23" i="2"/>
  <c r="G24" i="2"/>
  <c r="S24" i="2" s="1"/>
  <c r="H24" i="2"/>
  <c r="I24" i="2"/>
  <c r="J24" i="2"/>
  <c r="K24" i="2"/>
  <c r="L24" i="2"/>
  <c r="M24" i="2"/>
  <c r="N24" i="2"/>
  <c r="O24" i="2"/>
  <c r="P24" i="2"/>
  <c r="Q24" i="2"/>
  <c r="R24" i="2"/>
  <c r="G25" i="2"/>
  <c r="H25" i="2"/>
  <c r="I25" i="2"/>
  <c r="J25" i="2"/>
  <c r="S25" i="2" s="1"/>
  <c r="K25" i="2"/>
  <c r="K52" i="2" s="1"/>
  <c r="L25" i="2"/>
  <c r="M25" i="2"/>
  <c r="N25" i="2"/>
  <c r="O25" i="2"/>
  <c r="P25" i="2"/>
  <c r="Q25" i="2"/>
  <c r="R25" i="2"/>
  <c r="G26" i="2"/>
  <c r="S26" i="2" s="1"/>
  <c r="H26" i="2"/>
  <c r="I26" i="2"/>
  <c r="J26" i="2"/>
  <c r="K26" i="2"/>
  <c r="L26" i="2"/>
  <c r="M26" i="2"/>
  <c r="N26" i="2"/>
  <c r="O26" i="2"/>
  <c r="P26" i="2"/>
  <c r="Q26" i="2"/>
  <c r="R26" i="2"/>
  <c r="G27" i="2"/>
  <c r="H27" i="2"/>
  <c r="I27" i="2"/>
  <c r="S27" i="2" s="1"/>
  <c r="J27" i="2"/>
  <c r="K27" i="2"/>
  <c r="L27" i="2"/>
  <c r="M27" i="2"/>
  <c r="N27" i="2"/>
  <c r="O27" i="2"/>
  <c r="P27" i="2"/>
  <c r="Q27" i="2"/>
  <c r="R27" i="2"/>
  <c r="R52" i="2" s="1"/>
  <c r="G28" i="2"/>
  <c r="H28" i="2"/>
  <c r="I28" i="2"/>
  <c r="J28" i="2"/>
  <c r="K28" i="2"/>
  <c r="L28" i="2"/>
  <c r="M28" i="2"/>
  <c r="S28" i="2" s="1"/>
  <c r="N28" i="2"/>
  <c r="O28" i="2"/>
  <c r="P28" i="2"/>
  <c r="Q28" i="2"/>
  <c r="R28" i="2"/>
  <c r="G29" i="2"/>
  <c r="H29" i="2"/>
  <c r="I29" i="2"/>
  <c r="S29" i="2" s="1"/>
  <c r="J29" i="2"/>
  <c r="K29" i="2"/>
  <c r="L29" i="2"/>
  <c r="M29" i="2"/>
  <c r="N29" i="2"/>
  <c r="O29" i="2"/>
  <c r="P29" i="2"/>
  <c r="Q29" i="2"/>
  <c r="R29" i="2"/>
  <c r="G30" i="2"/>
  <c r="H30" i="2"/>
  <c r="I30" i="2"/>
  <c r="J30" i="2"/>
  <c r="K30" i="2"/>
  <c r="L30" i="2"/>
  <c r="S30" i="2" s="1"/>
  <c r="M30" i="2"/>
  <c r="N30" i="2"/>
  <c r="O30" i="2"/>
  <c r="P30" i="2"/>
  <c r="Q30" i="2"/>
  <c r="R30" i="2"/>
  <c r="G32" i="2"/>
  <c r="H32" i="2"/>
  <c r="S32" i="2" s="1"/>
  <c r="I32" i="2"/>
  <c r="J32" i="2"/>
  <c r="K32" i="2"/>
  <c r="L32" i="2"/>
  <c r="M32" i="2"/>
  <c r="N32" i="2"/>
  <c r="O32" i="2"/>
  <c r="P32" i="2"/>
  <c r="Q32" i="2"/>
  <c r="R32" i="2"/>
  <c r="G33" i="2"/>
  <c r="H33" i="2"/>
  <c r="I33" i="2"/>
  <c r="J33" i="2"/>
  <c r="K33" i="2"/>
  <c r="S33" i="2" s="1"/>
  <c r="L33" i="2"/>
  <c r="M33" i="2"/>
  <c r="N33" i="2"/>
  <c r="O33" i="2"/>
  <c r="P33" i="2"/>
  <c r="Q33" i="2"/>
  <c r="R33" i="2"/>
  <c r="G34" i="2"/>
  <c r="S34" i="2" s="1"/>
  <c r="H34" i="2"/>
  <c r="I34" i="2"/>
  <c r="J34" i="2"/>
  <c r="K34" i="2"/>
  <c r="L34" i="2"/>
  <c r="M34" i="2"/>
  <c r="N34" i="2"/>
  <c r="O34" i="2"/>
  <c r="P34" i="2"/>
  <c r="Q34" i="2"/>
  <c r="R34" i="2"/>
  <c r="G35" i="2"/>
  <c r="H35" i="2"/>
  <c r="S35" i="2" s="1"/>
  <c r="I35" i="2"/>
  <c r="J35" i="2"/>
  <c r="K35" i="2"/>
  <c r="L35" i="2"/>
  <c r="M35" i="2"/>
  <c r="N35" i="2"/>
  <c r="O35" i="2"/>
  <c r="P35" i="2"/>
  <c r="Q35" i="2"/>
  <c r="R35" i="2"/>
  <c r="G36" i="2"/>
  <c r="H36" i="2"/>
  <c r="S36" i="2" s="1"/>
  <c r="I36" i="2"/>
  <c r="J36" i="2"/>
  <c r="K36" i="2"/>
  <c r="L36" i="2"/>
  <c r="M36" i="2"/>
  <c r="N36" i="2"/>
  <c r="O36" i="2"/>
  <c r="P36" i="2"/>
  <c r="Q36" i="2"/>
  <c r="R36" i="2"/>
  <c r="G37" i="2"/>
  <c r="H37" i="2"/>
  <c r="S37" i="2" s="1"/>
  <c r="I37" i="2"/>
  <c r="J37" i="2"/>
  <c r="K37" i="2"/>
  <c r="L37" i="2"/>
  <c r="M37" i="2"/>
  <c r="N37" i="2"/>
  <c r="O37" i="2"/>
  <c r="P37" i="2"/>
  <c r="Q37" i="2"/>
  <c r="R37" i="2"/>
  <c r="G38" i="2"/>
  <c r="S38" i="2" s="1"/>
  <c r="H38" i="2"/>
  <c r="I38" i="2"/>
  <c r="J38" i="2"/>
  <c r="K38" i="2"/>
  <c r="L38" i="2"/>
  <c r="M38" i="2"/>
  <c r="N38" i="2"/>
  <c r="O38" i="2"/>
  <c r="P38" i="2"/>
  <c r="Q38" i="2"/>
  <c r="R38" i="2"/>
  <c r="G39" i="2"/>
  <c r="H39" i="2"/>
  <c r="I39" i="2"/>
  <c r="J39" i="2"/>
  <c r="K39" i="2"/>
  <c r="L39" i="2"/>
  <c r="M39" i="2"/>
  <c r="N39" i="2"/>
  <c r="O39" i="2"/>
  <c r="P39" i="2"/>
  <c r="Q39" i="2"/>
  <c r="R39" i="2"/>
  <c r="G40" i="2"/>
  <c r="H40" i="2"/>
  <c r="S40" i="2" s="1"/>
  <c r="I40" i="2"/>
  <c r="J40" i="2"/>
  <c r="K40" i="2"/>
  <c r="L40" i="2"/>
  <c r="M40" i="2"/>
  <c r="N40" i="2"/>
  <c r="O40" i="2"/>
  <c r="P40" i="2"/>
  <c r="Q40" i="2"/>
  <c r="R40" i="2"/>
  <c r="G42" i="2"/>
  <c r="H42" i="2"/>
  <c r="I42" i="2"/>
  <c r="J42" i="2"/>
  <c r="K42" i="2"/>
  <c r="L42" i="2"/>
  <c r="M42" i="2"/>
  <c r="S42" i="2" s="1"/>
  <c r="N42" i="2"/>
  <c r="O42" i="2"/>
  <c r="P42" i="2"/>
  <c r="Q42" i="2"/>
  <c r="R42" i="2"/>
  <c r="G43" i="2"/>
  <c r="H43" i="2"/>
  <c r="I43" i="2"/>
  <c r="S43" i="2" s="1"/>
  <c r="J43" i="2"/>
  <c r="K43" i="2"/>
  <c r="L43" i="2"/>
  <c r="M43" i="2"/>
  <c r="N43" i="2"/>
  <c r="O43" i="2"/>
  <c r="P43" i="2"/>
  <c r="Q43" i="2"/>
  <c r="R43" i="2"/>
  <c r="G44" i="2"/>
  <c r="S44" i="2" s="1"/>
  <c r="H44" i="2"/>
  <c r="I44" i="2"/>
  <c r="J44" i="2"/>
  <c r="K44" i="2"/>
  <c r="L44" i="2"/>
  <c r="M44" i="2"/>
  <c r="N44" i="2"/>
  <c r="O44" i="2"/>
  <c r="P44" i="2"/>
  <c r="Q44" i="2"/>
  <c r="R44" i="2"/>
  <c r="G45" i="2"/>
  <c r="S45" i="2" s="1"/>
  <c r="H45" i="2"/>
  <c r="I45" i="2"/>
  <c r="J45" i="2"/>
  <c r="K45" i="2"/>
  <c r="L45" i="2"/>
  <c r="M45" i="2"/>
  <c r="N45" i="2"/>
  <c r="O45" i="2"/>
  <c r="P45" i="2"/>
  <c r="Q45" i="2"/>
  <c r="R45" i="2"/>
  <c r="G46" i="2"/>
  <c r="H46" i="2"/>
  <c r="I46" i="2"/>
  <c r="J46" i="2"/>
  <c r="S46" i="2" s="1"/>
  <c r="K46" i="2"/>
  <c r="L46" i="2"/>
  <c r="M46" i="2"/>
  <c r="N46" i="2"/>
  <c r="O46" i="2"/>
  <c r="P46" i="2"/>
  <c r="Q46" i="2"/>
  <c r="R46" i="2"/>
  <c r="G48" i="2"/>
  <c r="S48" i="2" s="1"/>
  <c r="H48" i="2"/>
  <c r="I48" i="2"/>
  <c r="J48" i="2"/>
  <c r="K48" i="2"/>
  <c r="L48" i="2"/>
  <c r="M48" i="2"/>
  <c r="N48" i="2"/>
  <c r="O48" i="2"/>
  <c r="P48" i="2"/>
  <c r="Q48" i="2"/>
  <c r="R48" i="2"/>
  <c r="G49" i="2"/>
  <c r="H49" i="2"/>
  <c r="S49" i="2" s="1"/>
  <c r="I49" i="2"/>
  <c r="J49" i="2"/>
  <c r="K49" i="2"/>
  <c r="L49" i="2"/>
  <c r="M49" i="2"/>
  <c r="N49" i="2"/>
  <c r="O49" i="2"/>
  <c r="P49" i="2"/>
  <c r="Q49" i="2"/>
  <c r="R49" i="2"/>
  <c r="G50" i="2"/>
  <c r="H50" i="2"/>
  <c r="I50" i="2"/>
  <c r="J50" i="2"/>
  <c r="K50" i="2"/>
  <c r="L50" i="2"/>
  <c r="S50" i="2" s="1"/>
  <c r="M50" i="2"/>
  <c r="N50" i="2"/>
  <c r="O50" i="2"/>
  <c r="P50" i="2"/>
  <c r="Q50" i="2"/>
  <c r="R50" i="2"/>
  <c r="G51" i="2"/>
  <c r="H51" i="2"/>
  <c r="S51" i="2" s="1"/>
  <c r="I51" i="2"/>
  <c r="J51" i="2"/>
  <c r="K51" i="2"/>
  <c r="L51" i="2"/>
  <c r="M51" i="2"/>
  <c r="N51" i="2"/>
  <c r="O51" i="2"/>
  <c r="P51" i="2"/>
  <c r="Q51" i="2"/>
  <c r="R51" i="2"/>
  <c r="G54" i="2"/>
  <c r="H54" i="2"/>
  <c r="I54" i="2"/>
  <c r="J54" i="2"/>
  <c r="K54" i="2"/>
  <c r="K64" i="2" s="1"/>
  <c r="L54" i="2"/>
  <c r="M54" i="2"/>
  <c r="N54" i="2"/>
  <c r="N64" i="2" s="1"/>
  <c r="O54" i="2"/>
  <c r="P54" i="2"/>
  <c r="Q54" i="2"/>
  <c r="R54" i="2"/>
  <c r="R64" i="2" s="1"/>
  <c r="G55" i="2"/>
  <c r="H55" i="2"/>
  <c r="I55" i="2"/>
  <c r="J55" i="2"/>
  <c r="S55" i="2" s="1"/>
  <c r="K55" i="2"/>
  <c r="L55" i="2"/>
  <c r="M55" i="2"/>
  <c r="N55" i="2"/>
  <c r="O55" i="2"/>
  <c r="P55" i="2"/>
  <c r="Q55" i="2"/>
  <c r="R55" i="2"/>
  <c r="G56" i="2"/>
  <c r="S56" i="2" s="1"/>
  <c r="H56" i="2"/>
  <c r="H64" i="2" s="1"/>
  <c r="I56" i="2"/>
  <c r="J56" i="2"/>
  <c r="K56" i="2"/>
  <c r="L56" i="2"/>
  <c r="L64" i="2" s="1"/>
  <c r="M56" i="2"/>
  <c r="M64" i="2" s="1"/>
  <c r="N56" i="2"/>
  <c r="O56" i="2"/>
  <c r="P56" i="2"/>
  <c r="Q56" i="2"/>
  <c r="R56" i="2"/>
  <c r="G57" i="2"/>
  <c r="G64" i="2" s="1"/>
  <c r="H57" i="2"/>
  <c r="I57" i="2"/>
  <c r="J57" i="2"/>
  <c r="K57" i="2"/>
  <c r="L57" i="2"/>
  <c r="M57" i="2"/>
  <c r="N57" i="2"/>
  <c r="S57" i="2" s="1"/>
  <c r="O57" i="2"/>
  <c r="P57" i="2"/>
  <c r="P64" i="2" s="1"/>
  <c r="Q57" i="2"/>
  <c r="R57" i="2"/>
  <c r="G58" i="2"/>
  <c r="H58" i="2"/>
  <c r="I58" i="2"/>
  <c r="I64" i="2" s="1"/>
  <c r="J58" i="2"/>
  <c r="K58" i="2"/>
  <c r="L58" i="2"/>
  <c r="M58" i="2"/>
  <c r="N58" i="2"/>
  <c r="O58" i="2"/>
  <c r="P58" i="2"/>
  <c r="Q58" i="2"/>
  <c r="Q64" i="2" s="1"/>
  <c r="R58" i="2"/>
  <c r="G59" i="2"/>
  <c r="S59" i="2" s="1"/>
  <c r="H59" i="2"/>
  <c r="I59" i="2"/>
  <c r="J59" i="2"/>
  <c r="K59" i="2"/>
  <c r="L59" i="2"/>
  <c r="M59" i="2"/>
  <c r="N59" i="2"/>
  <c r="O59" i="2"/>
  <c r="P59" i="2"/>
  <c r="Q59" i="2"/>
  <c r="R59" i="2"/>
  <c r="G60" i="2"/>
  <c r="S60" i="2" s="1"/>
  <c r="H60" i="2"/>
  <c r="I60" i="2"/>
  <c r="J60" i="2"/>
  <c r="K60" i="2"/>
  <c r="L60" i="2"/>
  <c r="M60" i="2"/>
  <c r="N60" i="2"/>
  <c r="O60" i="2"/>
  <c r="O64" i="2" s="1"/>
  <c r="P60" i="2"/>
  <c r="Q60" i="2"/>
  <c r="R60" i="2"/>
  <c r="G61" i="2"/>
  <c r="H61" i="2"/>
  <c r="S61" i="2" s="1"/>
  <c r="I61" i="2"/>
  <c r="J61" i="2"/>
  <c r="K61" i="2"/>
  <c r="L61" i="2"/>
  <c r="M61" i="2"/>
  <c r="N61" i="2"/>
  <c r="O61" i="2"/>
  <c r="P61" i="2"/>
  <c r="Q61" i="2"/>
  <c r="R61" i="2"/>
  <c r="G62" i="2"/>
  <c r="H62" i="2"/>
  <c r="I62" i="2"/>
  <c r="J62" i="2"/>
  <c r="K62" i="2"/>
  <c r="L62" i="2"/>
  <c r="M62" i="2"/>
  <c r="S62" i="2" s="1"/>
  <c r="N62" i="2"/>
  <c r="O62" i="2"/>
  <c r="P62" i="2"/>
  <c r="Q62" i="2"/>
  <c r="R62" i="2"/>
  <c r="G63" i="2"/>
  <c r="H63" i="2"/>
  <c r="I63" i="2"/>
  <c r="S63" i="2" s="1"/>
  <c r="J63" i="2"/>
  <c r="K63" i="2"/>
  <c r="L63" i="2"/>
  <c r="M63" i="2"/>
  <c r="N63" i="2"/>
  <c r="O63" i="2"/>
  <c r="P63" i="2"/>
  <c r="Q63" i="2"/>
  <c r="R63" i="2"/>
  <c r="G66" i="2"/>
  <c r="H66" i="2"/>
  <c r="H73" i="2" s="1"/>
  <c r="I66" i="2"/>
  <c r="J66" i="2"/>
  <c r="K66" i="2"/>
  <c r="L66" i="2"/>
  <c r="S66" i="2" s="1"/>
  <c r="M66" i="2"/>
  <c r="M73" i="2" s="1"/>
  <c r="N66" i="2"/>
  <c r="O66" i="2"/>
  <c r="P66" i="2"/>
  <c r="Q66" i="2"/>
  <c r="Q73" i="2" s="1"/>
  <c r="R66" i="2"/>
  <c r="R73" i="2" s="1"/>
  <c r="G67" i="2"/>
  <c r="H67" i="2"/>
  <c r="I67" i="2"/>
  <c r="J67" i="2"/>
  <c r="K67" i="2"/>
  <c r="L67" i="2"/>
  <c r="S67" i="2" s="1"/>
  <c r="M67" i="2"/>
  <c r="N67" i="2"/>
  <c r="O67" i="2"/>
  <c r="O73" i="2" s="1"/>
  <c r="P67" i="2"/>
  <c r="Q67" i="2"/>
  <c r="R67" i="2"/>
  <c r="G68" i="2"/>
  <c r="G73" i="2" s="1"/>
  <c r="S73" i="2" s="1"/>
  <c r="D73" i="2" s="1"/>
  <c r="H68" i="2"/>
  <c r="I68" i="2"/>
  <c r="J68" i="2"/>
  <c r="K68" i="2"/>
  <c r="L68" i="2"/>
  <c r="M68" i="2"/>
  <c r="N68" i="2"/>
  <c r="N73" i="2" s="1"/>
  <c r="O68" i="2"/>
  <c r="P68" i="2"/>
  <c r="Q68" i="2"/>
  <c r="R68" i="2"/>
  <c r="G69" i="2"/>
  <c r="H69" i="2"/>
  <c r="I69" i="2"/>
  <c r="I73" i="2" s="1"/>
  <c r="J69" i="2"/>
  <c r="J73" i="2" s="1"/>
  <c r="K69" i="2"/>
  <c r="L69" i="2"/>
  <c r="M69" i="2"/>
  <c r="N69" i="2"/>
  <c r="O69" i="2"/>
  <c r="P69" i="2"/>
  <c r="Q69" i="2"/>
  <c r="R69" i="2"/>
  <c r="G70" i="2"/>
  <c r="H70" i="2"/>
  <c r="I70" i="2"/>
  <c r="J70" i="2"/>
  <c r="K70" i="2"/>
  <c r="L70" i="2"/>
  <c r="S70" i="2" s="1"/>
  <c r="M70" i="2"/>
  <c r="N70" i="2"/>
  <c r="O70" i="2"/>
  <c r="P70" i="2"/>
  <c r="Q70" i="2"/>
  <c r="R70" i="2"/>
  <c r="G71" i="2"/>
  <c r="H71" i="2"/>
  <c r="S71" i="2" s="1"/>
  <c r="I71" i="2"/>
  <c r="J71" i="2"/>
  <c r="K71" i="2"/>
  <c r="L71" i="2"/>
  <c r="M71" i="2"/>
  <c r="N71" i="2"/>
  <c r="O71" i="2"/>
  <c r="P71" i="2"/>
  <c r="P73" i="2" s="1"/>
  <c r="Q71" i="2"/>
  <c r="R71" i="2"/>
  <c r="G72" i="2"/>
  <c r="H72" i="2"/>
  <c r="I72" i="2"/>
  <c r="J72" i="2"/>
  <c r="K72" i="2"/>
  <c r="L72" i="2"/>
  <c r="L73" i="2" s="1"/>
  <c r="M72" i="2"/>
  <c r="N72" i="2"/>
  <c r="O72" i="2"/>
  <c r="P72" i="2"/>
  <c r="Q72" i="2"/>
  <c r="R72" i="2"/>
  <c r="G75" i="2"/>
  <c r="G85" i="2" s="1"/>
  <c r="H75" i="2"/>
  <c r="I75" i="2"/>
  <c r="J75" i="2"/>
  <c r="K75" i="2"/>
  <c r="L75" i="2"/>
  <c r="M75" i="2"/>
  <c r="M85" i="2" s="1"/>
  <c r="N75" i="2"/>
  <c r="O75" i="2"/>
  <c r="O85" i="2" s="1"/>
  <c r="P75" i="2"/>
  <c r="Q75" i="2"/>
  <c r="R75" i="2"/>
  <c r="G76" i="2"/>
  <c r="S76" i="2" s="1"/>
  <c r="H76" i="2"/>
  <c r="I76" i="2"/>
  <c r="I85" i="2" s="1"/>
  <c r="J76" i="2"/>
  <c r="K76" i="2"/>
  <c r="K85" i="2" s="1"/>
  <c r="L76" i="2"/>
  <c r="M76" i="2"/>
  <c r="N76" i="2"/>
  <c r="O76" i="2"/>
  <c r="P76" i="2"/>
  <c r="Q76" i="2"/>
  <c r="R76" i="2"/>
  <c r="G77" i="2"/>
  <c r="H77" i="2"/>
  <c r="H85" i="2" s="1"/>
  <c r="I77" i="2"/>
  <c r="J77" i="2"/>
  <c r="K77" i="2"/>
  <c r="L77" i="2"/>
  <c r="M77" i="2"/>
  <c r="N77" i="2"/>
  <c r="O77" i="2"/>
  <c r="P77" i="2"/>
  <c r="Q77" i="2"/>
  <c r="R77" i="2"/>
  <c r="G78" i="2"/>
  <c r="H78" i="2"/>
  <c r="I78" i="2"/>
  <c r="J78" i="2"/>
  <c r="S78" i="2" s="1"/>
  <c r="K78" i="2"/>
  <c r="L78" i="2"/>
  <c r="M78" i="2"/>
  <c r="N78" i="2"/>
  <c r="O78" i="2"/>
  <c r="P78" i="2"/>
  <c r="Q78" i="2"/>
  <c r="R78" i="2"/>
  <c r="R85" i="2" s="1"/>
  <c r="G79" i="2"/>
  <c r="S79" i="2" s="1"/>
  <c r="H79" i="2"/>
  <c r="I79" i="2"/>
  <c r="J79" i="2"/>
  <c r="K79" i="2"/>
  <c r="L79" i="2"/>
  <c r="M79" i="2"/>
  <c r="N79" i="2"/>
  <c r="O79" i="2"/>
  <c r="P79" i="2"/>
  <c r="Q79" i="2"/>
  <c r="R79" i="2"/>
  <c r="G80" i="2"/>
  <c r="H80" i="2"/>
  <c r="S80" i="2" s="1"/>
  <c r="I80" i="2"/>
  <c r="J80" i="2"/>
  <c r="K80" i="2"/>
  <c r="L80" i="2"/>
  <c r="M80" i="2"/>
  <c r="N80" i="2"/>
  <c r="O80" i="2"/>
  <c r="P80" i="2"/>
  <c r="P85" i="2" s="1"/>
  <c r="Q80" i="2"/>
  <c r="R80" i="2"/>
  <c r="G81" i="2"/>
  <c r="S81" i="2" s="1"/>
  <c r="H81" i="2"/>
  <c r="I81" i="2"/>
  <c r="J81" i="2"/>
  <c r="K81" i="2"/>
  <c r="L81" i="2"/>
  <c r="M81" i="2"/>
  <c r="N81" i="2"/>
  <c r="O81" i="2"/>
  <c r="P81" i="2"/>
  <c r="Q81" i="2"/>
  <c r="R81" i="2"/>
  <c r="G82" i="2"/>
  <c r="S82" i="2" s="1"/>
  <c r="H82" i="2"/>
  <c r="I82" i="2"/>
  <c r="J82" i="2"/>
  <c r="K82" i="2"/>
  <c r="L82" i="2"/>
  <c r="M82" i="2"/>
  <c r="N82" i="2"/>
  <c r="N85" i="2" s="1"/>
  <c r="O82" i="2"/>
  <c r="P82" i="2"/>
  <c r="Q82" i="2"/>
  <c r="R82" i="2"/>
  <c r="G83" i="2"/>
  <c r="H83" i="2"/>
  <c r="I83" i="2"/>
  <c r="J83" i="2"/>
  <c r="K83" i="2"/>
  <c r="L83" i="2"/>
  <c r="M83" i="2"/>
  <c r="N83" i="2"/>
  <c r="O83" i="2"/>
  <c r="P83" i="2"/>
  <c r="Q83" i="2"/>
  <c r="R83" i="2"/>
  <c r="S83" i="2" s="1"/>
  <c r="G84" i="2"/>
  <c r="S84" i="2" s="1"/>
  <c r="H84" i="2"/>
  <c r="I84" i="2"/>
  <c r="J84" i="2"/>
  <c r="K84" i="2"/>
  <c r="L84" i="2"/>
  <c r="L85" i="2" s="1"/>
  <c r="M84" i="2"/>
  <c r="N84" i="2"/>
  <c r="O84" i="2"/>
  <c r="P84" i="2"/>
  <c r="Q84" i="2"/>
  <c r="R84" i="2"/>
  <c r="G87" i="2"/>
  <c r="H87" i="2"/>
  <c r="I87" i="2"/>
  <c r="J87" i="2"/>
  <c r="K87" i="2"/>
  <c r="L87" i="2"/>
  <c r="M87" i="2"/>
  <c r="N87" i="2"/>
  <c r="O87" i="2"/>
  <c r="P87" i="2"/>
  <c r="Q87" i="2"/>
  <c r="R87" i="2"/>
  <c r="G88" i="2"/>
  <c r="S88" i="2" s="1"/>
  <c r="H88" i="2"/>
  <c r="I88" i="2"/>
  <c r="J88" i="2"/>
  <c r="K88" i="2"/>
  <c r="L88" i="2"/>
  <c r="M88" i="2"/>
  <c r="N88" i="2"/>
  <c r="O88" i="2"/>
  <c r="P88" i="2"/>
  <c r="Q88" i="2"/>
  <c r="R88" i="2"/>
  <c r="G89" i="2"/>
  <c r="S89" i="2" s="1"/>
  <c r="H89" i="2"/>
  <c r="I89" i="2"/>
  <c r="J89" i="2"/>
  <c r="K89" i="2"/>
  <c r="L89" i="2"/>
  <c r="M89" i="2"/>
  <c r="N89" i="2"/>
  <c r="O89" i="2"/>
  <c r="P89" i="2"/>
  <c r="Q89" i="2"/>
  <c r="R89" i="2"/>
  <c r="G92" i="2"/>
  <c r="H92" i="2"/>
  <c r="I92" i="2"/>
  <c r="J92" i="2"/>
  <c r="S92" i="2" s="1"/>
  <c r="K92" i="2"/>
  <c r="L92" i="2"/>
  <c r="M92" i="2"/>
  <c r="N92" i="2"/>
  <c r="O92" i="2"/>
  <c r="P92" i="2"/>
  <c r="Q92" i="2"/>
  <c r="R92" i="2"/>
  <c r="E106" i="2"/>
  <c r="I106" i="2"/>
  <c r="E107" i="2"/>
  <c r="I107" i="2"/>
  <c r="E109" i="2"/>
  <c r="E110" i="2"/>
  <c r="R7" i="2" s="1"/>
  <c r="K7" i="2"/>
  <c r="C11" i="3"/>
  <c r="P7" i="2"/>
  <c r="Q5" i="2"/>
  <c r="Q85" i="2"/>
  <c r="S54" i="2"/>
  <c r="G5" i="2"/>
  <c r="L7" i="2"/>
  <c r="N5" i="2"/>
  <c r="N13" i="2" s="1"/>
  <c r="M5" i="2"/>
  <c r="M13" i="2" s="1"/>
  <c r="N7" i="2"/>
  <c r="M7" i="2"/>
  <c r="I7" i="2"/>
  <c r="J5" i="2"/>
  <c r="J13" i="2"/>
  <c r="G7" i="2"/>
  <c r="J7" i="2"/>
  <c r="H5" i="2"/>
  <c r="P5" i="2"/>
  <c r="S68" i="2"/>
  <c r="K73" i="2"/>
  <c r="N52" i="2"/>
  <c r="O7" i="2"/>
  <c r="S39" i="2"/>
  <c r="Q7" i="2"/>
  <c r="Q13" i="2"/>
  <c r="O5" i="2"/>
  <c r="O13" i="2" s="1"/>
  <c r="R5" i="2"/>
  <c r="I5" i="2"/>
  <c r="I13" i="2"/>
  <c r="H7" i="2"/>
  <c r="H13" i="2" s="1"/>
  <c r="P13" i="2" l="1"/>
  <c r="H10" i="7"/>
  <c r="S64" i="2"/>
  <c r="D64" i="2" s="1"/>
  <c r="R13" i="2"/>
  <c r="S72" i="2"/>
  <c r="S77" i="2"/>
  <c r="S75" i="2"/>
  <c r="J85" i="2"/>
  <c r="S85" i="2" s="1"/>
  <c r="D85" i="2" s="1"/>
  <c r="S69" i="2"/>
  <c r="S58" i="2"/>
  <c r="J64" i="2"/>
  <c r="G52" i="2"/>
  <c r="K5" i="2"/>
  <c r="S7" i="2"/>
  <c r="C22" i="7" s="1"/>
  <c r="G13" i="2"/>
  <c r="S87" i="2"/>
  <c r="L5" i="2"/>
  <c r="L13" i="2" s="1"/>
  <c r="S5" i="2" l="1"/>
  <c r="K13" i="2"/>
  <c r="C4" i="7"/>
  <c r="S13" i="2"/>
  <c r="C24" i="7"/>
  <c r="C28" i="7" s="1"/>
  <c r="I26" i="7"/>
  <c r="C31" i="7" s="1"/>
  <c r="C25" i="7"/>
  <c r="C26" i="7" s="1"/>
  <c r="C29" i="7" s="1"/>
  <c r="C33" i="7"/>
  <c r="C27" i="7"/>
  <c r="C30" i="7"/>
  <c r="S52" i="2"/>
  <c r="D52" i="2" s="1"/>
  <c r="D99" i="2" l="1"/>
  <c r="D13" i="2"/>
  <c r="C32" i="7"/>
  <c r="C6" i="7"/>
  <c r="C10" i="7" s="1"/>
  <c r="C9" i="7"/>
  <c r="C15" i="7"/>
  <c r="I25" i="7"/>
  <c r="C13" i="7" s="1"/>
  <c r="C7" i="7"/>
  <c r="C8" i="7" s="1"/>
  <c r="C11" i="7" l="1"/>
  <c r="C12" i="7" s="1"/>
  <c r="C14" i="7" s="1"/>
  <c r="C16" i="7" s="1"/>
  <c r="J106" i="2" s="1"/>
  <c r="D90" i="2" s="1"/>
  <c r="I90" i="2" s="1"/>
  <c r="C34" i="7"/>
  <c r="C35" i="7"/>
  <c r="Q90" i="2" l="1"/>
  <c r="C17" i="7"/>
  <c r="N90" i="2"/>
  <c r="C18" i="7"/>
  <c r="K90" i="2"/>
  <c r="J90" i="2"/>
  <c r="M90" i="2"/>
  <c r="G90" i="2"/>
  <c r="L90" i="2"/>
  <c r="H90" i="2"/>
  <c r="P90" i="2"/>
  <c r="O90" i="2"/>
  <c r="R90" i="2"/>
  <c r="J107" i="2"/>
  <c r="D91" i="2" s="1"/>
  <c r="C36" i="7"/>
  <c r="S90" i="2" l="1"/>
  <c r="H91" i="2"/>
  <c r="H93" i="2" s="1"/>
  <c r="H94" i="2" s="1"/>
  <c r="H96" i="2" s="1"/>
  <c r="I91" i="2"/>
  <c r="I93" i="2" s="1"/>
  <c r="I94" i="2" s="1"/>
  <c r="I96" i="2" s="1"/>
  <c r="Q91" i="2"/>
  <c r="Q93" i="2" s="1"/>
  <c r="Q94" i="2" s="1"/>
  <c r="Q96" i="2" s="1"/>
  <c r="L91" i="2"/>
  <c r="L93" i="2" s="1"/>
  <c r="L94" i="2" s="1"/>
  <c r="L96" i="2" s="1"/>
  <c r="O91" i="2"/>
  <c r="O93" i="2" s="1"/>
  <c r="O94" i="2" s="1"/>
  <c r="O96" i="2" s="1"/>
  <c r="R91" i="2"/>
  <c r="R93" i="2" s="1"/>
  <c r="R94" i="2" s="1"/>
  <c r="R96" i="2" s="1"/>
  <c r="J91" i="2"/>
  <c r="J93" i="2" s="1"/>
  <c r="J94" i="2" s="1"/>
  <c r="J96" i="2" s="1"/>
  <c r="G91" i="2"/>
  <c r="P91" i="2"/>
  <c r="P93" i="2" s="1"/>
  <c r="P94" i="2" s="1"/>
  <c r="P96" i="2" s="1"/>
  <c r="K91" i="2"/>
  <c r="K93" i="2" s="1"/>
  <c r="K94" i="2" s="1"/>
  <c r="K96" i="2" s="1"/>
  <c r="N91" i="2"/>
  <c r="N93" i="2" s="1"/>
  <c r="N94" i="2" s="1"/>
  <c r="N96" i="2" s="1"/>
  <c r="M91" i="2"/>
  <c r="M93" i="2" s="1"/>
  <c r="M94" i="2" s="1"/>
  <c r="M96" i="2" s="1"/>
  <c r="S91" i="2" l="1"/>
  <c r="G93" i="2"/>
  <c r="S93" i="2" l="1"/>
  <c r="D93" i="2" s="1"/>
  <c r="G94" i="2"/>
  <c r="S94" i="2" l="1"/>
  <c r="G96" i="2"/>
  <c r="S96" i="2" s="1"/>
  <c r="D100" i="2" l="1"/>
  <c r="D101" i="2" s="1"/>
  <c r="D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Nina Beerling</author>
    <author>Roland Beerling</author>
  </authors>
  <commentList>
    <comment ref="C10" authorId="0" shapeId="0" xr:uid="{00000000-0006-0000-0100-000001000000}">
      <text>
        <r>
          <rPr>
            <sz val="10"/>
            <rFont val="Arial"/>
            <family val="2"/>
          </rPr>
          <t>family allowance, child care benefit etc</t>
        </r>
      </text>
    </comment>
    <comment ref="C13" authorId="0" shapeId="0" xr:uid="{00000000-0006-0000-0100-000002000000}">
      <text>
        <r>
          <rPr>
            <sz val="10"/>
            <rFont val="Arial"/>
            <family val="2"/>
          </rPr>
          <t>Excludes Superannuation salary sacrifice &amp; fringe benefits.</t>
        </r>
      </text>
    </comment>
    <comment ref="C71" authorId="0" shapeId="0" xr:uid="{00000000-0006-0000-0100-000003000000}">
      <text>
        <r>
          <rPr>
            <sz val="10"/>
            <rFont val="Arial"/>
            <family val="2"/>
          </rPr>
          <t>This refers to 'Personal After Tax Superannuation' contributions</t>
        </r>
      </text>
    </comment>
    <comment ref="D90" authorId="1" shapeId="0" xr:uid="{00000000-0006-0000-0100-000004000000}">
      <text>
        <r>
          <rPr>
            <sz val="10"/>
            <rFont val="Arial"/>
            <family val="2"/>
          </rPr>
          <t>To show the original calculated value, enter formula "=J106"</t>
        </r>
      </text>
    </comment>
    <comment ref="D91" authorId="1" shapeId="0" xr:uid="{00000000-0006-0000-0100-000005000000}">
      <text>
        <r>
          <rPr>
            <sz val="10"/>
            <rFont val="Arial"/>
            <family val="2"/>
          </rPr>
          <t>To show the original calculated value, enter formula "=J107"</t>
        </r>
      </text>
    </comment>
  </commentList>
</comments>
</file>

<file path=xl/sharedStrings.xml><?xml version="1.0" encoding="utf-8"?>
<sst xmlns="http://schemas.openxmlformats.org/spreadsheetml/2006/main" count="237" uniqueCount="200">
  <si>
    <t>Jan</t>
  </si>
  <si>
    <t>Feb</t>
  </si>
  <si>
    <t>Mar</t>
  </si>
  <si>
    <t>Apr</t>
  </si>
  <si>
    <t>May</t>
  </si>
  <si>
    <t>Jun</t>
  </si>
  <si>
    <t>Jul</t>
  </si>
  <si>
    <t>Aug</t>
  </si>
  <si>
    <t>Sep</t>
  </si>
  <si>
    <t>Oct</t>
  </si>
  <si>
    <t>Nov</t>
  </si>
  <si>
    <t>Dec</t>
  </si>
  <si>
    <t>TOTAL</t>
  </si>
  <si>
    <t>A. Income</t>
  </si>
  <si>
    <t>Investment income (interest, dividends)</t>
  </si>
  <si>
    <t>TOTAL MONTHLY INCOME</t>
  </si>
  <si>
    <t xml:space="preserve"> </t>
  </si>
  <si>
    <t>Rates &amp; levies (council, water, etc)</t>
  </si>
  <si>
    <t>Utilities (electricity, gas, etc)</t>
  </si>
  <si>
    <t>Other</t>
  </si>
  <si>
    <t>TOTAL CAR / TRANSPORT</t>
  </si>
  <si>
    <t>Insurance &amp; Superannuation</t>
  </si>
  <si>
    <t>Home &amp; contents</t>
  </si>
  <si>
    <t>TOTAL INSURANCE &amp; SUPERANNUATION</t>
  </si>
  <si>
    <t>TOTAL LEISURE / ENTERTAINMENT</t>
  </si>
  <si>
    <t>Tax on investments</t>
  </si>
  <si>
    <t>TOTAL TAXES, FEES AND CHARGES</t>
  </si>
  <si>
    <t>SUMMARY FOR THE YEAR</t>
  </si>
  <si>
    <t>Total income</t>
  </si>
  <si>
    <t>less Total expenses</t>
  </si>
  <si>
    <t>Mortgage(s)</t>
  </si>
  <si>
    <t>1. Financial expenses</t>
  </si>
  <si>
    <t>Home maintenance &amp; renovations</t>
  </si>
  <si>
    <t>2. Home expenses</t>
  </si>
  <si>
    <t>Home services (cleaning etc)</t>
  </si>
  <si>
    <t>Pest control</t>
  </si>
  <si>
    <t>Phone, Mobile &amp; Internet (rental, purchase, calls etc)</t>
  </si>
  <si>
    <t>Clothes &amp; shoes</t>
  </si>
  <si>
    <t>Household purchases (Appliances, furniture, linen etc)</t>
  </si>
  <si>
    <t>School/Uni fees, personal courses etc</t>
  </si>
  <si>
    <t>Medical bills (doctor, dentist, optometrist, alternative therapies etc)</t>
  </si>
  <si>
    <t>Hair care &amp; products</t>
  </si>
  <si>
    <t>Beauty products &amp; treatments</t>
  </si>
  <si>
    <t>Pet care (Pet food, vet, registration etc)</t>
  </si>
  <si>
    <t>Petrol</t>
  </si>
  <si>
    <t>Fares (Public transport &amp; Taxis)</t>
  </si>
  <si>
    <t>Parking fees</t>
  </si>
  <si>
    <t>Other (Car wash etc)</t>
  </si>
  <si>
    <t>Superannuation contributions</t>
  </si>
  <si>
    <t>Pay TV</t>
  </si>
  <si>
    <t>Pocket money for children, Toys, Games</t>
  </si>
  <si>
    <t>Amount you can save</t>
  </si>
  <si>
    <t>B. General Expenses</t>
  </si>
  <si>
    <t>TOTAL GENERAL EXPENSES</t>
  </si>
  <si>
    <t>Amount</t>
  </si>
  <si>
    <t>Frequency</t>
  </si>
  <si>
    <t>Weekly</t>
  </si>
  <si>
    <t>Monthly</t>
  </si>
  <si>
    <t>Yearly</t>
  </si>
  <si>
    <t>Quarterly</t>
  </si>
  <si>
    <t>Fortnightly</t>
  </si>
  <si>
    <t>Other (lay-by etc)</t>
  </si>
  <si>
    <t xml:space="preserve">Other </t>
  </si>
  <si>
    <t>per year</t>
  </si>
  <si>
    <t>SURPLUS or DEFICIENCY</t>
  </si>
  <si>
    <t>Budget amounts</t>
  </si>
  <si>
    <t>Credit card repayments (Interest only)</t>
  </si>
  <si>
    <t>Rental, board income</t>
  </si>
  <si>
    <t>Other income (child support, gifts etc)</t>
  </si>
  <si>
    <t>Rent &amp; body corporate fees</t>
  </si>
  <si>
    <t>Personal, car, share loan repayments etc</t>
  </si>
  <si>
    <t>Lease repayments, equipment rental</t>
  </si>
  <si>
    <t>Gardening &amp; pool expenses (maintenance, equipment etc)</t>
  </si>
  <si>
    <t>Groceries, meat &amp; veg, lunches etc</t>
  </si>
  <si>
    <t>Child care &amp; child minding</t>
  </si>
  <si>
    <t>Laundry &amp; dry cleaning</t>
  </si>
  <si>
    <t>Donations &amp; gifts</t>
  </si>
  <si>
    <t>Pharmacy, prescriptions</t>
  </si>
  <si>
    <t>School uniforms &amp; books etc</t>
  </si>
  <si>
    <t>School excursions &amp; tutoring etc</t>
  </si>
  <si>
    <t xml:space="preserve"> Licence &amp; fines, motor vehicle association </t>
  </si>
  <si>
    <t>Car, motor bike service, maintenance &amp; repairs</t>
  </si>
  <si>
    <t>Boat registration &amp; maintenance etc</t>
  </si>
  <si>
    <t>Caravan registration &amp; maintenance etc</t>
  </si>
  <si>
    <t>Trailer registration &amp; maintenance etc</t>
  </si>
  <si>
    <t>Life, disablement, income protection, trauma</t>
  </si>
  <si>
    <t>Private health cover, medicare levy &amp; surcharge</t>
  </si>
  <si>
    <t>Business, workers compensation cover</t>
  </si>
  <si>
    <t>Holidays, weekends away</t>
  </si>
  <si>
    <t>Restaurants, take away, snacks etc</t>
  </si>
  <si>
    <t>Movies, concerts, bars etc</t>
  </si>
  <si>
    <t>Sports, hobbies, club memberships etc</t>
  </si>
  <si>
    <t>Newspapers, magazines, books, CDs, DVDs (incl. rental)</t>
  </si>
  <si>
    <t>Musical instruments, lessons etc</t>
  </si>
  <si>
    <t>Parties, anniversaries, christmas etc</t>
  </si>
  <si>
    <t>Alcohol, cigarettes, gambling etc</t>
  </si>
  <si>
    <t xml:space="preserve">Bank fees </t>
  </si>
  <si>
    <t xml:space="preserve">Accountant &amp; broker fees </t>
  </si>
  <si>
    <t>Gross Taxable Income</t>
  </si>
  <si>
    <t>Taxable income</t>
  </si>
  <si>
    <t>Tax Payable</t>
  </si>
  <si>
    <t>% tax rate on Excess over Low</t>
  </si>
  <si>
    <t>Low</t>
  </si>
  <si>
    <t>High</t>
  </si>
  <si>
    <t>Tax Bracket</t>
  </si>
  <si>
    <t>Remaining Income</t>
  </si>
  <si>
    <t>Tax on that Bracket</t>
  </si>
  <si>
    <t>Rate on Additional</t>
  </si>
  <si>
    <t>Tax on Additional</t>
  </si>
  <si>
    <t>-</t>
  </si>
  <si>
    <t>Total Tax</t>
  </si>
  <si>
    <t>Medicare Levy</t>
  </si>
  <si>
    <t>Total Tax incl Medicare</t>
  </si>
  <si>
    <t>Net Income (ex Medicare)</t>
  </si>
  <si>
    <t>Medicare rate</t>
  </si>
  <si>
    <t>Net Income (incl Medicare)</t>
  </si>
  <si>
    <t>Before tax salary, overtime &amp; bonuses - Self</t>
  </si>
  <si>
    <t>Before tax salary, overtime &amp; bonuses - Partner</t>
  </si>
  <si>
    <t>Tax on income (PAYG, PAYE, etc) - Self</t>
  </si>
  <si>
    <t>Tax on income (PAYG, PAYE, etc) - Partner</t>
  </si>
  <si>
    <t>Income Tax calculation - Self</t>
  </si>
  <si>
    <t>Income Tax calculation - Partner</t>
  </si>
  <si>
    <t>3. Living expenses</t>
  </si>
  <si>
    <t>4. Personal care expenses</t>
  </si>
  <si>
    <t>5. Education expenses</t>
  </si>
  <si>
    <t>6. Car / transport</t>
  </si>
  <si>
    <t>7. Loans and credit cards</t>
  </si>
  <si>
    <t>8. Leisure / entertainment</t>
  </si>
  <si>
    <t>9. Taxes, fees and charges</t>
  </si>
  <si>
    <t>Tax calc 1</t>
  </si>
  <si>
    <t>Tax calc 2</t>
  </si>
  <si>
    <t>For</t>
  </si>
  <si>
    <t>Date</t>
  </si>
  <si>
    <r>
      <t xml:space="preserve">your current </t>
    </r>
    <r>
      <rPr>
        <b/>
        <sz val="16"/>
        <color indexed="18"/>
        <rFont val="Verdana"/>
        <family val="2"/>
      </rPr>
      <t>financial status</t>
    </r>
  </si>
  <si>
    <t>A. Assets</t>
  </si>
  <si>
    <t>Cash</t>
  </si>
  <si>
    <t>Bank account 1</t>
  </si>
  <si>
    <t>Bank account 2</t>
  </si>
  <si>
    <t>Bank account 3</t>
  </si>
  <si>
    <t>Term deposits</t>
  </si>
  <si>
    <t>TOTAL CASH</t>
  </si>
  <si>
    <t>Personal property</t>
  </si>
  <si>
    <t>Motor vehicle(s)</t>
  </si>
  <si>
    <t>Trailer / boat / caravan</t>
  </si>
  <si>
    <t>Furniture / contents</t>
  </si>
  <si>
    <t>Jewellery</t>
  </si>
  <si>
    <t>Art / antiques</t>
  </si>
  <si>
    <t>Clothing</t>
  </si>
  <si>
    <t>TOTAL PERSONAL PROPERTY</t>
  </si>
  <si>
    <t>Superannuation</t>
  </si>
  <si>
    <t>Preserved</t>
  </si>
  <si>
    <t>Unpreserved</t>
  </si>
  <si>
    <t>TOTAL SUPERANNUATION</t>
  </si>
  <si>
    <t>Real estate</t>
  </si>
  <si>
    <t>Family home</t>
  </si>
  <si>
    <t>Holiday home</t>
  </si>
  <si>
    <t>TOTAL REAL ESTATE</t>
  </si>
  <si>
    <t>Other investments</t>
  </si>
  <si>
    <t>Fixed interest investments</t>
  </si>
  <si>
    <t>Shares</t>
  </si>
  <si>
    <t>Managed investments</t>
  </si>
  <si>
    <t>TOTAL OTHER INVESTMENTS</t>
  </si>
  <si>
    <t>Other assets</t>
  </si>
  <si>
    <t>Money owed to you</t>
  </si>
  <si>
    <t>Life insurance cash value</t>
  </si>
  <si>
    <t>TOTAL OTHER ASSETS</t>
  </si>
  <si>
    <t>TOTAL ASSETS (A)</t>
  </si>
  <si>
    <t>B. Liabilities</t>
  </si>
  <si>
    <t>Credit card balance</t>
  </si>
  <si>
    <t>Bank overdraft</t>
  </si>
  <si>
    <t>Loans</t>
  </si>
  <si>
    <t>Mortgage</t>
  </si>
  <si>
    <t>Personal</t>
  </si>
  <si>
    <t>Investment</t>
  </si>
  <si>
    <t>Retail store cards</t>
  </si>
  <si>
    <t>TOTAL LOANS</t>
  </si>
  <si>
    <t>Other liabilities</t>
  </si>
  <si>
    <t>TOTAL LIABILITIES (B)</t>
  </si>
  <si>
    <t>TOTAL NET WORTH (A minus B)</t>
  </si>
  <si>
    <r>
      <t xml:space="preserve">personal </t>
    </r>
    <r>
      <rPr>
        <b/>
        <sz val="16"/>
        <color indexed="18"/>
        <rFont val="Verdana"/>
        <family val="2"/>
      </rPr>
      <t>budget</t>
    </r>
    <r>
      <rPr>
        <sz val="16"/>
        <color indexed="18"/>
        <rFont val="Verdana"/>
        <family val="2"/>
      </rPr>
      <t xml:space="preserve"> </t>
    </r>
    <r>
      <rPr>
        <b/>
        <sz val="16"/>
        <color indexed="18"/>
        <rFont val="Verdana"/>
        <family val="2"/>
      </rPr>
      <t>planner</t>
    </r>
    <r>
      <rPr>
        <sz val="16"/>
        <color indexed="18"/>
        <rFont val="Verdana"/>
        <family val="2"/>
      </rPr>
      <t xml:space="preserve"> </t>
    </r>
  </si>
  <si>
    <t>Superannuation salary sacrifice &amp; fringe benefits - Self</t>
  </si>
  <si>
    <t>Superannuation salary sacrifice &amp; fringe benefits - Partner</t>
  </si>
  <si>
    <t>Govt. Pensions &amp; Allowances</t>
  </si>
  <si>
    <t>Car, motor bike registration</t>
  </si>
  <si>
    <t>Car, motor bike, boat, caravan, trailer, car green slip</t>
  </si>
  <si>
    <t>Low income tax offset</t>
  </si>
  <si>
    <t>reduces from income</t>
  </si>
  <si>
    <t>reduces by</t>
  </si>
  <si>
    <t>for every dollar up to income</t>
  </si>
  <si>
    <t>Min salary</t>
  </si>
  <si>
    <t>Tax offset</t>
  </si>
  <si>
    <t>Tax Bracket Minimum</t>
  </si>
  <si>
    <t>Total tax less offset</t>
  </si>
  <si>
    <t>Tax offset - income calc (2) =</t>
  </si>
  <si>
    <t>Tax offset - income calc (1) =</t>
  </si>
  <si>
    <t>rate</t>
  </si>
  <si>
    <t>Max Salary</t>
  </si>
  <si>
    <t>TOTAL EXPENSES</t>
  </si>
  <si>
    <t>2015/16</t>
  </si>
  <si>
    <t xml:space="preserve">Financial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</si>
</sst>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_ ;[Red]\-#,##0.00\ "/>
    <numFmt numFmtId="165" formatCode="_-&quot;$&quot;* #,##0_-;\-&quot;$&quot;* #,##0_-;_-&quot;$&quot;* &quot;-&quot;??_-;_-@_-"/>
    <numFmt numFmtId="166" formatCode="_-* #,##0_-;\-* #,##0_-;_-* &quot;-&quot;??_-;_-@_-"/>
    <numFmt numFmtId="167" formatCode="0.0%"/>
    <numFmt numFmtId="168" formatCode="&quot;$&quot;#,##0.00"/>
  </numFmts>
  <fonts count="21" x14ac:knownFonts="1">
    <font>
      <sz val="10"/>
      <name val="Arial"/>
    </font>
    <font>
      <b/>
      <sz val="10"/>
      <name val="Arial"/>
      <family val="2"/>
    </font>
    <font>
      <sz val="10"/>
      <name val="Arial"/>
      <family val="2"/>
    </font>
    <font>
      <b/>
      <sz val="8"/>
      <name val="Arial"/>
      <family val="2"/>
    </font>
    <font>
      <sz val="8"/>
      <name val="Arial"/>
      <family val="2"/>
    </font>
    <font>
      <sz val="10"/>
      <name val="Arial"/>
      <family val="2"/>
    </font>
    <font>
      <b/>
      <sz val="10"/>
      <name val="Arial"/>
      <family val="2"/>
    </font>
    <font>
      <b/>
      <sz val="14"/>
      <name val="Arial"/>
      <family val="2"/>
    </font>
    <font>
      <b/>
      <sz val="16"/>
      <name val="Arial"/>
      <family val="2"/>
    </font>
    <font>
      <sz val="8"/>
      <name val="Arial"/>
      <family val="2"/>
    </font>
    <font>
      <b/>
      <sz val="8"/>
      <name val="Arial"/>
      <family val="2"/>
    </font>
    <font>
      <sz val="16"/>
      <name val="Arial"/>
      <family val="2"/>
    </font>
    <font>
      <b/>
      <sz val="12"/>
      <name val="Arial"/>
      <family val="2"/>
    </font>
    <font>
      <b/>
      <sz val="12"/>
      <color indexed="62"/>
      <name val="Arial"/>
      <family val="2"/>
    </font>
    <font>
      <b/>
      <sz val="9"/>
      <name val="Arial"/>
      <family val="2"/>
    </font>
    <font>
      <sz val="9"/>
      <name val="Arial"/>
      <family val="2"/>
    </font>
    <font>
      <b/>
      <sz val="10"/>
      <color indexed="62"/>
      <name val="Arial"/>
      <family val="2"/>
    </font>
    <font>
      <b/>
      <sz val="16"/>
      <color indexed="18"/>
      <name val="Verdana"/>
      <family val="2"/>
    </font>
    <font>
      <sz val="16"/>
      <color indexed="18"/>
      <name val="Verdana"/>
      <family val="2"/>
    </font>
    <font>
      <sz val="12"/>
      <color indexed="18"/>
      <name val="Verdana"/>
      <family val="2"/>
    </font>
    <font>
      <b/>
      <sz val="10"/>
      <color indexed="1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31"/>
        <bgColor indexed="64"/>
      </patternFill>
    </fill>
    <fill>
      <patternFill patternType="solid">
        <fgColor indexed="26"/>
        <bgColor indexed="64"/>
      </patternFill>
    </fill>
    <fill>
      <patternFill patternType="solid">
        <fgColor theme="0"/>
        <bgColor indexed="64"/>
      </patternFill>
    </fill>
    <fill>
      <patternFill patternType="solid">
        <fgColor rgb="FF99CCFF"/>
        <bgColor indexed="64"/>
      </patternFill>
    </fill>
  </fills>
  <borders count="1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3" fillId="2" borderId="0" xfId="0" applyFont="1" applyFill="1"/>
    <xf numFmtId="0" fontId="4" fillId="2" borderId="0" xfId="0" applyFont="1" applyFill="1"/>
    <xf numFmtId="0" fontId="4" fillId="2" borderId="0" xfId="0" applyFont="1" applyFill="1" applyAlignment="1">
      <alignment wrapText="1"/>
    </xf>
    <xf numFmtId="0" fontId="5" fillId="2" borderId="0" xfId="0" applyFont="1" applyFill="1"/>
    <xf numFmtId="0" fontId="0" fillId="2" borderId="0" xfId="0" applyFill="1"/>
    <xf numFmtId="0" fontId="6" fillId="2" borderId="0" xfId="0" applyFont="1" applyFill="1"/>
    <xf numFmtId="0" fontId="4"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11" fillId="2" borderId="0" xfId="0" applyFont="1" applyFill="1"/>
    <xf numFmtId="0" fontId="11" fillId="2" borderId="0" xfId="0" applyFont="1" applyFill="1" applyAlignment="1">
      <alignment horizontal="left"/>
    </xf>
    <xf numFmtId="0" fontId="8" fillId="2" borderId="0" xfId="0" applyFont="1" applyFill="1"/>
    <xf numFmtId="0" fontId="13" fillId="2" borderId="1" xfId="0" applyFont="1" applyFill="1" applyBorder="1"/>
    <xf numFmtId="0" fontId="3" fillId="2" borderId="1" xfId="0" applyFont="1" applyFill="1" applyBorder="1" applyAlignment="1">
      <alignment horizontal="center"/>
    </xf>
    <xf numFmtId="17"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0" fontId="4" fillId="2" borderId="0" xfId="0" applyFont="1" applyFill="1" applyAlignment="1">
      <alignment horizontal="left"/>
    </xf>
    <xf numFmtId="164" fontId="4" fillId="2" borderId="0" xfId="0" applyNumberFormat="1" applyFont="1" applyFill="1"/>
    <xf numFmtId="0" fontId="0" fillId="2" borderId="0" xfId="0" applyFill="1" applyProtection="1">
      <protection locked="0"/>
    </xf>
    <xf numFmtId="0" fontId="14" fillId="2" borderId="2" xfId="0" applyFont="1" applyFill="1" applyBorder="1"/>
    <xf numFmtId="0" fontId="15" fillId="2" borderId="1" xfId="0" applyFont="1" applyFill="1" applyBorder="1"/>
    <xf numFmtId="44" fontId="14" fillId="2" borderId="1" xfId="2" applyFont="1" applyFill="1" applyBorder="1" applyProtection="1"/>
    <xf numFmtId="44" fontId="14" fillId="2" borderId="1" xfId="2" applyFont="1" applyFill="1" applyBorder="1" applyAlignment="1" applyProtection="1">
      <alignment horizontal="left"/>
    </xf>
    <xf numFmtId="0" fontId="4" fillId="2" borderId="1" xfId="0" applyFont="1" applyFill="1" applyBorder="1"/>
    <xf numFmtId="44" fontId="3" fillId="2" borderId="1" xfId="2" applyFont="1" applyFill="1" applyBorder="1" applyProtection="1"/>
    <xf numFmtId="44" fontId="3" fillId="2" borderId="1" xfId="2" applyFont="1" applyFill="1" applyBorder="1" applyAlignment="1" applyProtection="1">
      <alignment horizontal="left"/>
    </xf>
    <xf numFmtId="0" fontId="10" fillId="2" borderId="0" xfId="0" applyFont="1" applyFill="1"/>
    <xf numFmtId="0" fontId="10" fillId="2" borderId="0" xfId="0" applyFont="1" applyFill="1" applyAlignment="1">
      <alignment horizontal="left"/>
    </xf>
    <xf numFmtId="0" fontId="5" fillId="2" borderId="0" xfId="0" applyFont="1" applyFill="1" applyAlignment="1">
      <alignment horizontal="left"/>
    </xf>
    <xf numFmtId="0" fontId="3" fillId="3" borderId="1" xfId="0" applyFont="1" applyFill="1" applyBorder="1"/>
    <xf numFmtId="0" fontId="5" fillId="3" borderId="1" xfId="0" applyFont="1" applyFill="1" applyBorder="1"/>
    <xf numFmtId="0" fontId="5" fillId="3" borderId="1" xfId="0" applyFont="1" applyFill="1" applyBorder="1" applyAlignment="1">
      <alignment horizontal="left"/>
    </xf>
    <xf numFmtId="164" fontId="4" fillId="3" borderId="1" xfId="0" applyNumberFormat="1" applyFont="1" applyFill="1" applyBorder="1"/>
    <xf numFmtId="0" fontId="3" fillId="2" borderId="1" xfId="0" applyFont="1" applyFill="1" applyBorder="1"/>
    <xf numFmtId="0" fontId="7" fillId="2" borderId="1" xfId="0" applyFont="1" applyFill="1" applyBorder="1"/>
    <xf numFmtId="165" fontId="12" fillId="2" borderId="1" xfId="2" applyNumberFormat="1" applyFont="1" applyFill="1" applyBorder="1" applyProtection="1"/>
    <xf numFmtId="0" fontId="0" fillId="2" borderId="0" xfId="0" applyFill="1" applyAlignment="1">
      <alignment horizontal="left"/>
    </xf>
    <xf numFmtId="44" fontId="4" fillId="4" borderId="0" xfId="2" applyFont="1" applyFill="1" applyBorder="1" applyProtection="1">
      <protection locked="0"/>
    </xf>
    <xf numFmtId="0" fontId="14" fillId="2" borderId="1" xfId="0" applyFont="1" applyFill="1" applyBorder="1"/>
    <xf numFmtId="164" fontId="3" fillId="2" borderId="1" xfId="0" applyNumberFormat="1" applyFont="1" applyFill="1" applyBorder="1"/>
    <xf numFmtId="0" fontId="14" fillId="2" borderId="0" xfId="0" applyFont="1" applyFill="1"/>
    <xf numFmtId="0" fontId="15" fillId="2" borderId="0" xfId="0" applyFont="1" applyFill="1"/>
    <xf numFmtId="44" fontId="14" fillId="2" borderId="0" xfId="2" applyFont="1" applyFill="1" applyBorder="1" applyAlignment="1" applyProtection="1">
      <alignment horizontal="left"/>
    </xf>
    <xf numFmtId="164" fontId="14" fillId="2" borderId="0" xfId="0" applyNumberFormat="1" applyFont="1" applyFill="1"/>
    <xf numFmtId="165" fontId="15" fillId="2" borderId="0" xfId="2" applyNumberFormat="1" applyFont="1" applyFill="1" applyBorder="1" applyProtection="1"/>
    <xf numFmtId="165" fontId="15" fillId="2" borderId="1" xfId="2" applyNumberFormat="1" applyFont="1" applyFill="1" applyBorder="1" applyProtection="1"/>
    <xf numFmtId="0" fontId="4" fillId="2" borderId="0" xfId="0" applyFont="1" applyFill="1" applyAlignment="1" applyProtection="1">
      <alignment horizontal="left" wrapText="1"/>
      <protection locked="0"/>
    </xf>
    <xf numFmtId="0" fontId="0" fillId="3" borderId="0" xfId="0" applyFill="1"/>
    <xf numFmtId="0" fontId="13" fillId="2" borderId="0" xfId="0" applyFont="1" applyFill="1"/>
    <xf numFmtId="44" fontId="6" fillId="2" borderId="0" xfId="0" applyNumberFormat="1" applyFont="1" applyFill="1"/>
    <xf numFmtId="165" fontId="5" fillId="2" borderId="0" xfId="3" applyNumberFormat="1" applyFont="1" applyFill="1" applyBorder="1"/>
    <xf numFmtId="0" fontId="0" fillId="2" borderId="0" xfId="0" quotePrefix="1" applyFill="1" applyAlignment="1">
      <alignment horizontal="center"/>
    </xf>
    <xf numFmtId="9" fontId="2" fillId="2" borderId="0" xfId="4" applyFill="1" applyBorder="1"/>
    <xf numFmtId="165" fontId="6" fillId="2" borderId="0" xfId="0" applyNumberFormat="1" applyFont="1" applyFill="1"/>
    <xf numFmtId="166" fontId="0" fillId="2" borderId="0" xfId="1" applyNumberFormat="1" applyFont="1" applyFill="1" applyBorder="1"/>
    <xf numFmtId="9" fontId="0" fillId="2" borderId="0" xfId="4" applyFont="1" applyFill="1" applyBorder="1" applyAlignment="1">
      <alignment horizontal="center"/>
    </xf>
    <xf numFmtId="0" fontId="6" fillId="2" borderId="0" xfId="0" applyFont="1" applyFill="1" applyAlignment="1">
      <alignment wrapText="1"/>
    </xf>
    <xf numFmtId="0" fontId="6" fillId="2" borderId="0" xfId="0" applyFont="1" applyFill="1" applyAlignment="1">
      <alignment horizontal="center" wrapText="1"/>
    </xf>
    <xf numFmtId="43" fontId="0" fillId="2" borderId="0" xfId="1" applyFont="1" applyFill="1" applyBorder="1"/>
    <xf numFmtId="167" fontId="0" fillId="2" borderId="0" xfId="4" applyNumberFormat="1" applyFont="1" applyFill="1" applyBorder="1" applyAlignment="1">
      <alignment horizontal="center"/>
    </xf>
    <xf numFmtId="43" fontId="0" fillId="2" borderId="0" xfId="1" applyFont="1" applyFill="1" applyProtection="1"/>
    <xf numFmtId="14" fontId="0" fillId="2" borderId="0" xfId="0" applyNumberFormat="1" applyFill="1" applyAlignment="1">
      <alignment horizontal="left"/>
    </xf>
    <xf numFmtId="0" fontId="0" fillId="5" borderId="3" xfId="0" applyFill="1" applyBorder="1" applyAlignment="1" applyProtection="1">
      <alignment horizontal="left"/>
      <protection locked="0"/>
    </xf>
    <xf numFmtId="0" fontId="19" fillId="2" borderId="0" xfId="0" applyFont="1" applyFill="1"/>
    <xf numFmtId="0" fontId="18" fillId="2" borderId="0" xfId="0" applyFont="1" applyFill="1"/>
    <xf numFmtId="0" fontId="4" fillId="0" borderId="0" xfId="0" applyFont="1"/>
    <xf numFmtId="17" fontId="3" fillId="2" borderId="0" xfId="0" applyNumberFormat="1" applyFont="1" applyFill="1" applyAlignment="1">
      <alignment wrapText="1"/>
    </xf>
    <xf numFmtId="0" fontId="3" fillId="2" borderId="0" xfId="0" applyFont="1" applyFill="1" applyAlignment="1">
      <alignment wrapText="1"/>
    </xf>
    <xf numFmtId="0" fontId="3" fillId="2" borderId="0" xfId="0" applyFont="1" applyFill="1" applyAlignment="1">
      <alignment horizontal="left"/>
    </xf>
    <xf numFmtId="4" fontId="4" fillId="4" borderId="0" xfId="0" applyNumberFormat="1" applyFont="1" applyFill="1" applyProtection="1">
      <protection locked="0"/>
    </xf>
    <xf numFmtId="4" fontId="4" fillId="4" borderId="1" xfId="0" applyNumberFormat="1" applyFont="1" applyFill="1" applyBorder="1" applyProtection="1">
      <protection locked="0"/>
    </xf>
    <xf numFmtId="4" fontId="4" fillId="2" borderId="0" xfId="0" applyNumberFormat="1" applyFont="1" applyFill="1"/>
    <xf numFmtId="0" fontId="3" fillId="3" borderId="0" xfId="0" applyFont="1" applyFill="1"/>
    <xf numFmtId="0" fontId="4" fillId="3" borderId="0" xfId="0" applyFont="1" applyFill="1"/>
    <xf numFmtId="4" fontId="4" fillId="3" borderId="0" xfId="0" applyNumberFormat="1" applyFont="1" applyFill="1"/>
    <xf numFmtId="0" fontId="10" fillId="3" borderId="0" xfId="0" applyFont="1" applyFill="1"/>
    <xf numFmtId="4" fontId="3" fillId="3" borderId="0" xfId="0" applyNumberFormat="1" applyFont="1" applyFill="1"/>
    <xf numFmtId="0" fontId="10" fillId="2" borderId="1" xfId="0" applyFont="1" applyFill="1" applyBorder="1"/>
    <xf numFmtId="4" fontId="10" fillId="2" borderId="1" xfId="0" applyNumberFormat="1" applyFont="1" applyFill="1" applyBorder="1"/>
    <xf numFmtId="164" fontId="4" fillId="6" borderId="0" xfId="0" applyNumberFormat="1" applyFont="1" applyFill="1" applyProtection="1">
      <protection locked="0"/>
    </xf>
    <xf numFmtId="0" fontId="0" fillId="4" borderId="4" xfId="0" applyFill="1" applyBorder="1"/>
    <xf numFmtId="3" fontId="0" fillId="4" borderId="5" xfId="0" applyNumberFormat="1" applyFill="1" applyBorder="1"/>
    <xf numFmtId="3" fontId="0" fillId="4" borderId="0" xfId="0" applyNumberFormat="1" applyFill="1"/>
    <xf numFmtId="0" fontId="0" fillId="4" borderId="0" xfId="0" applyFill="1"/>
    <xf numFmtId="9" fontId="2" fillId="4" borderId="6" xfId="4" applyFill="1" applyBorder="1"/>
    <xf numFmtId="3" fontId="0" fillId="4" borderId="7" xfId="0" applyNumberFormat="1" applyFill="1" applyBorder="1"/>
    <xf numFmtId="3" fontId="0" fillId="4" borderId="8" xfId="0" quotePrefix="1" applyNumberFormat="1" applyFill="1" applyBorder="1" applyAlignment="1">
      <alignment horizontal="center"/>
    </xf>
    <xf numFmtId="0" fontId="0" fillId="4" borderId="8" xfId="0" applyFill="1" applyBorder="1"/>
    <xf numFmtId="9" fontId="2" fillId="4" borderId="9" xfId="4" applyFill="1" applyBorder="1"/>
    <xf numFmtId="0" fontId="20" fillId="0" borderId="0" xfId="0" applyFont="1"/>
    <xf numFmtId="0" fontId="0" fillId="4" borderId="10" xfId="0" applyFill="1" applyBorder="1"/>
    <xf numFmtId="0" fontId="5" fillId="4" borderId="5" xfId="0" applyFont="1" applyFill="1" applyBorder="1" applyAlignment="1">
      <alignment vertical="top"/>
    </xf>
    <xf numFmtId="0" fontId="5" fillId="4" borderId="0" xfId="0" applyFont="1" applyFill="1" applyAlignment="1">
      <alignment vertical="top" wrapText="1"/>
    </xf>
    <xf numFmtId="44" fontId="5" fillId="4" borderId="6" xfId="2" applyFont="1" applyFill="1" applyBorder="1" applyAlignment="1">
      <alignment vertical="top" wrapText="1"/>
    </xf>
    <xf numFmtId="0" fontId="0" fillId="4" borderId="5" xfId="0" applyFill="1" applyBorder="1"/>
    <xf numFmtId="0" fontId="0" fillId="4" borderId="6" xfId="0" applyFill="1" applyBorder="1"/>
    <xf numFmtId="0" fontId="6" fillId="4" borderId="7" xfId="0" applyFont="1" applyFill="1" applyBorder="1"/>
    <xf numFmtId="0" fontId="16" fillId="0" borderId="0" xfId="0" applyFont="1"/>
    <xf numFmtId="10" fontId="6" fillId="4" borderId="11" xfId="0" applyNumberFormat="1" applyFont="1" applyFill="1" applyBorder="1"/>
    <xf numFmtId="0" fontId="5" fillId="4" borderId="7" xfId="0" applyFont="1" applyFill="1" applyBorder="1"/>
    <xf numFmtId="0" fontId="5" fillId="4" borderId="8" xfId="0" applyFont="1" applyFill="1" applyBorder="1"/>
    <xf numFmtId="0" fontId="0" fillId="2" borderId="1" xfId="0" applyFill="1" applyBorder="1"/>
    <xf numFmtId="0" fontId="3" fillId="2" borderId="1" xfId="0" applyFont="1" applyFill="1" applyBorder="1" applyAlignment="1">
      <alignment horizontal="left"/>
    </xf>
    <xf numFmtId="0" fontId="16" fillId="2" borderId="0" xfId="0" applyFont="1" applyFill="1"/>
    <xf numFmtId="14" fontId="0" fillId="2" borderId="0" xfId="0" applyNumberFormat="1" applyFill="1"/>
    <xf numFmtId="0" fontId="6" fillId="2" borderId="12" xfId="0" applyFont="1" applyFill="1" applyBorder="1" applyAlignment="1">
      <alignment horizontal="left"/>
    </xf>
    <xf numFmtId="0" fontId="6" fillId="2" borderId="10" xfId="0" applyFont="1" applyFill="1" applyBorder="1" applyAlignment="1">
      <alignment horizontal="center"/>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0" fillId="2" borderId="13" xfId="0" applyFill="1" applyBorder="1" applyAlignment="1">
      <alignment horizontal="right"/>
    </xf>
    <xf numFmtId="0" fontId="0" fillId="2" borderId="4" xfId="0" applyFill="1" applyBorder="1" applyAlignment="1">
      <alignment horizontal="right"/>
    </xf>
    <xf numFmtId="0" fontId="0" fillId="2" borderId="4" xfId="0" applyFill="1" applyBorder="1"/>
    <xf numFmtId="0" fontId="0" fillId="2" borderId="14" xfId="0" applyFill="1" applyBorder="1"/>
    <xf numFmtId="44" fontId="0" fillId="2" borderId="0" xfId="0" applyNumberFormat="1" applyFill="1"/>
    <xf numFmtId="0" fontId="1" fillId="4" borderId="13" xfId="0" applyFont="1" applyFill="1" applyBorder="1"/>
    <xf numFmtId="44" fontId="0" fillId="4" borderId="14" xfId="0" applyNumberFormat="1" applyFill="1" applyBorder="1"/>
    <xf numFmtId="0" fontId="0" fillId="4" borderId="7" xfId="0" applyFill="1" applyBorder="1"/>
    <xf numFmtId="44" fontId="2" fillId="4" borderId="9" xfId="2" applyFill="1" applyBorder="1"/>
    <xf numFmtId="0" fontId="5" fillId="0" borderId="0" xfId="0" applyFont="1"/>
    <xf numFmtId="168" fontId="5" fillId="0" borderId="0" xfId="3" applyNumberFormat="1" applyFont="1" applyFill="1" applyBorder="1"/>
    <xf numFmtId="168" fontId="2" fillId="0" borderId="0" xfId="2" applyNumberFormat="1" applyFill="1"/>
    <xf numFmtId="168" fontId="5" fillId="0" borderId="0" xfId="4" applyNumberFormat="1" applyFont="1" applyFill="1" applyBorder="1"/>
    <xf numFmtId="44" fontId="0" fillId="0" borderId="0" xfId="0" applyNumberFormat="1"/>
    <xf numFmtId="168" fontId="0" fillId="0" borderId="0" xfId="0" applyNumberFormat="1"/>
    <xf numFmtId="0" fontId="6" fillId="0" borderId="0" xfId="0" applyFont="1"/>
    <xf numFmtId="168" fontId="6" fillId="0" borderId="0" xfId="3" applyNumberFormat="1" applyFont="1" applyFill="1" applyBorder="1"/>
    <xf numFmtId="0" fontId="6" fillId="4" borderId="12" xfId="0" applyFont="1" applyFill="1" applyBorder="1" applyAlignment="1">
      <alignment wrapText="1"/>
    </xf>
    <xf numFmtId="0" fontId="6" fillId="4" borderId="10" xfId="0" applyFont="1" applyFill="1" applyBorder="1" applyAlignment="1">
      <alignment wrapText="1"/>
    </xf>
    <xf numFmtId="10" fontId="6" fillId="4" borderId="11" xfId="0" applyNumberFormat="1" applyFont="1" applyFill="1" applyBorder="1" applyAlignment="1">
      <alignment horizontal="right"/>
    </xf>
    <xf numFmtId="0" fontId="0" fillId="4" borderId="15" xfId="0" applyFill="1" applyBorder="1"/>
    <xf numFmtId="0" fontId="0" fillId="4" borderId="1" xfId="0" applyFill="1" applyBorder="1"/>
    <xf numFmtId="165" fontId="2" fillId="4" borderId="1" xfId="2" applyNumberFormat="1" applyFill="1" applyBorder="1"/>
    <xf numFmtId="10" fontId="0" fillId="4" borderId="16" xfId="0" applyNumberFormat="1" applyFill="1" applyBorder="1"/>
    <xf numFmtId="165" fontId="5" fillId="4" borderId="8" xfId="2" applyNumberFormat="1" applyFont="1" applyFill="1" applyBorder="1"/>
    <xf numFmtId="9" fontId="5" fillId="4" borderId="9" xfId="2" applyNumberFormat="1" applyFont="1" applyFill="1" applyBorder="1" applyAlignment="1">
      <alignment horizontal="left" vertical="top"/>
    </xf>
    <xf numFmtId="10" fontId="5" fillId="4" borderId="9" xfId="4" applyNumberFormat="1" applyFont="1" applyFill="1" applyBorder="1" applyAlignment="1">
      <alignment horizontal="right" vertical="top"/>
    </xf>
    <xf numFmtId="17" fontId="6" fillId="0" borderId="0" xfId="0" applyNumberFormat="1" applyFont="1"/>
    <xf numFmtId="167" fontId="2" fillId="4" borderId="6" xfId="4" applyNumberFormat="1" applyFill="1" applyBorder="1"/>
    <xf numFmtId="167" fontId="0" fillId="4" borderId="6" xfId="0" applyNumberFormat="1" applyFill="1" applyBorder="1"/>
    <xf numFmtId="0" fontId="0" fillId="7" borderId="0" xfId="0" applyFill="1"/>
    <xf numFmtId="0" fontId="6" fillId="2" borderId="0" xfId="0" applyFont="1" applyFill="1" applyAlignment="1">
      <alignment horizontal="right"/>
    </xf>
    <xf numFmtId="0" fontId="0" fillId="8" borderId="0" xfId="0" applyFill="1"/>
    <xf numFmtId="0" fontId="6" fillId="8" borderId="3" xfId="0" applyFont="1" applyFill="1" applyBorder="1"/>
    <xf numFmtId="0" fontId="6" fillId="4" borderId="12" xfId="0" applyFont="1" applyFill="1" applyBorder="1" applyAlignment="1">
      <alignment horizontal="center" wrapText="1"/>
    </xf>
    <xf numFmtId="0" fontId="0" fillId="0" borderId="10" xfId="0" applyBorder="1"/>
  </cellXfs>
  <cellStyles count="5">
    <cellStyle name="Comma" xfId="1" builtinId="3"/>
    <cellStyle name="Currency" xfId="2" builtinId="4"/>
    <cellStyle name="Currency_Sheet1" xfId="3" xr:uid="{00000000-0005-0000-0000-000002000000}"/>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5F5F6"/>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5" dropStyle="combo" dx="22" fmlaLink="E9" fmlaRange="$D$106:$D$110" noThreeD="1" sel="3" val="0"/>
</file>

<file path=xl/ctrlProps/ctrlProp10.xml><?xml version="1.0" encoding="utf-8"?>
<formControlPr xmlns="http://schemas.microsoft.com/office/spreadsheetml/2009/9/main" objectType="Drop" dropLines="5" dropStyle="combo" dx="22" fmlaLink="E17" fmlaRange="$D$106:$D$110" noThreeD="1" sel="3" val="0"/>
</file>

<file path=xl/ctrlProps/ctrlProp11.xml><?xml version="1.0" encoding="utf-8"?>
<formControlPr xmlns="http://schemas.microsoft.com/office/spreadsheetml/2009/9/main" objectType="Drop" dropLines="5" dropStyle="combo" dx="22" fmlaLink="E23" fmlaRange="$D$106:$D$110" noThreeD="1" sel="3" val="0"/>
</file>

<file path=xl/ctrlProps/ctrlProp12.xml><?xml version="1.0" encoding="utf-8"?>
<formControlPr xmlns="http://schemas.microsoft.com/office/spreadsheetml/2009/9/main" objectType="Drop" dropLines="5" dropStyle="combo" dx="22" fmlaLink="E24" fmlaRange="$D$106:$D$110" noThreeD="1" sel="3" val="0"/>
</file>

<file path=xl/ctrlProps/ctrlProp13.xml><?xml version="1.0" encoding="utf-8"?>
<formControlPr xmlns="http://schemas.microsoft.com/office/spreadsheetml/2009/9/main" objectType="Drop" dropLines="5" dropStyle="combo" dx="22" fmlaLink="E25" fmlaRange="$D$106:$D$110" noThreeD="1" sel="3" val="0"/>
</file>

<file path=xl/ctrlProps/ctrlProp14.xml><?xml version="1.0" encoding="utf-8"?>
<formControlPr xmlns="http://schemas.microsoft.com/office/spreadsheetml/2009/9/main" objectType="Drop" dropLines="5" dropStyle="combo" dx="22" fmlaLink="E26" fmlaRange="$D$106:$D$110" noThreeD="1" sel="3" val="0"/>
</file>

<file path=xl/ctrlProps/ctrlProp15.xml><?xml version="1.0" encoding="utf-8"?>
<formControlPr xmlns="http://schemas.microsoft.com/office/spreadsheetml/2009/9/main" objectType="Drop" dropLines="5" dropStyle="combo" dx="22" fmlaLink="E27" fmlaRange="$D$106:$D$110" noThreeD="1" sel="3" val="0"/>
</file>

<file path=xl/ctrlProps/ctrlProp16.xml><?xml version="1.0" encoding="utf-8"?>
<formControlPr xmlns="http://schemas.microsoft.com/office/spreadsheetml/2009/9/main" objectType="Drop" dropLines="5" dropStyle="combo" dx="22" fmlaLink="E28" fmlaRange="$D$106:$D$110" noThreeD="1" sel="3" val="0"/>
</file>

<file path=xl/ctrlProps/ctrlProp17.xml><?xml version="1.0" encoding="utf-8"?>
<formControlPr xmlns="http://schemas.microsoft.com/office/spreadsheetml/2009/9/main" objectType="Drop" dropLines="5" dropStyle="combo" dx="22" fmlaLink="E29" fmlaRange="$D$106:$D$110" noThreeD="1" sel="3" val="0"/>
</file>

<file path=xl/ctrlProps/ctrlProp18.xml><?xml version="1.0" encoding="utf-8"?>
<formControlPr xmlns="http://schemas.microsoft.com/office/spreadsheetml/2009/9/main" objectType="Drop" dropLines="5" dropStyle="combo" dx="22" fmlaLink="E30" fmlaRange="$D$106:$D$110" noThreeD="1" sel="3" val="0"/>
</file>

<file path=xl/ctrlProps/ctrlProp19.xml><?xml version="1.0" encoding="utf-8"?>
<formControlPr xmlns="http://schemas.microsoft.com/office/spreadsheetml/2009/9/main" objectType="Drop" dropLines="5" dropStyle="combo" dx="22" fmlaLink="E32" fmlaRange="$D$106:$D$110" noThreeD="1" sel="3" val="0"/>
</file>

<file path=xl/ctrlProps/ctrlProp2.xml><?xml version="1.0" encoding="utf-8"?>
<formControlPr xmlns="http://schemas.microsoft.com/office/spreadsheetml/2009/9/main" objectType="Drop" dropLines="5" dropStyle="combo" dx="22" fmlaLink="E10" fmlaRange="$D$106:$D$110" noThreeD="1" sel="3" val="0"/>
</file>

<file path=xl/ctrlProps/ctrlProp20.xml><?xml version="1.0" encoding="utf-8"?>
<formControlPr xmlns="http://schemas.microsoft.com/office/spreadsheetml/2009/9/main" objectType="Drop" dropLines="5" dropStyle="combo" dx="22" fmlaLink="E33" fmlaRange="$D$106:$D$110" noThreeD="1" sel="3" val="0"/>
</file>

<file path=xl/ctrlProps/ctrlProp21.xml><?xml version="1.0" encoding="utf-8"?>
<formControlPr xmlns="http://schemas.microsoft.com/office/spreadsheetml/2009/9/main" objectType="Drop" dropLines="5" dropStyle="combo" dx="22" fmlaLink="E34" fmlaRange="$D$106:$D$110" noThreeD="1" sel="3" val="0"/>
</file>

<file path=xl/ctrlProps/ctrlProp22.xml><?xml version="1.0" encoding="utf-8"?>
<formControlPr xmlns="http://schemas.microsoft.com/office/spreadsheetml/2009/9/main" objectType="Drop" dropLines="5" dropStyle="combo" dx="22" fmlaLink="E35" fmlaRange="$D$106:$D$110" noThreeD="1" sel="3" val="0"/>
</file>

<file path=xl/ctrlProps/ctrlProp23.xml><?xml version="1.0" encoding="utf-8"?>
<formControlPr xmlns="http://schemas.microsoft.com/office/spreadsheetml/2009/9/main" objectType="Drop" dropLines="5" dropStyle="combo" dx="22" fmlaLink="E36" fmlaRange="$D$106:$D$110" noThreeD="1" sel="3" val="0"/>
</file>

<file path=xl/ctrlProps/ctrlProp24.xml><?xml version="1.0" encoding="utf-8"?>
<formControlPr xmlns="http://schemas.microsoft.com/office/spreadsheetml/2009/9/main" objectType="Drop" dropLines="5" dropStyle="combo" dx="22" fmlaLink="E37" fmlaRange="$D$106:$D$110" noThreeD="1" sel="3" val="0"/>
</file>

<file path=xl/ctrlProps/ctrlProp25.xml><?xml version="1.0" encoding="utf-8"?>
<formControlPr xmlns="http://schemas.microsoft.com/office/spreadsheetml/2009/9/main" objectType="Drop" dropLines="5" dropStyle="combo" dx="22" fmlaLink="E38" fmlaRange="$D$106:$D$110" noThreeD="1" sel="3" val="0"/>
</file>

<file path=xl/ctrlProps/ctrlProp26.xml><?xml version="1.0" encoding="utf-8"?>
<formControlPr xmlns="http://schemas.microsoft.com/office/spreadsheetml/2009/9/main" objectType="Drop" dropLines="5" dropStyle="combo" dx="22" fmlaLink="E39" fmlaRange="$D$106:$D$110" noThreeD="1" sel="3" val="0"/>
</file>

<file path=xl/ctrlProps/ctrlProp27.xml><?xml version="1.0" encoding="utf-8"?>
<formControlPr xmlns="http://schemas.microsoft.com/office/spreadsheetml/2009/9/main" objectType="Drop" dropLines="5" dropStyle="combo" dx="22" fmlaLink="E40" fmlaRange="$D$106:$D$110" noThreeD="1" sel="3" val="0"/>
</file>

<file path=xl/ctrlProps/ctrlProp28.xml><?xml version="1.0" encoding="utf-8"?>
<formControlPr xmlns="http://schemas.microsoft.com/office/spreadsheetml/2009/9/main" objectType="Drop" dropLines="5" dropStyle="combo" dx="22" fmlaLink="E42" fmlaRange="$D$106:$D$110" noThreeD="1" sel="3" val="0"/>
</file>

<file path=xl/ctrlProps/ctrlProp29.xml><?xml version="1.0" encoding="utf-8"?>
<formControlPr xmlns="http://schemas.microsoft.com/office/spreadsheetml/2009/9/main" objectType="Drop" dropLines="5" dropStyle="combo" dx="22" fmlaLink="E43" fmlaRange="$D$106:$D$110" noThreeD="1" sel="3" val="0"/>
</file>

<file path=xl/ctrlProps/ctrlProp3.xml><?xml version="1.0" encoding="utf-8"?>
<formControlPr xmlns="http://schemas.microsoft.com/office/spreadsheetml/2009/9/main" objectType="Drop" dropLines="5" dropStyle="combo" dx="22" fmlaLink="E11" fmlaRange="$D$106:$D$110" noThreeD="1" sel="3" val="0"/>
</file>

<file path=xl/ctrlProps/ctrlProp30.xml><?xml version="1.0" encoding="utf-8"?>
<formControlPr xmlns="http://schemas.microsoft.com/office/spreadsheetml/2009/9/main" objectType="Drop" dropLines="5" dropStyle="combo" dx="22" fmlaLink="E44" fmlaRange="$D$106:$D$110" noThreeD="1" sel="3" val="0"/>
</file>

<file path=xl/ctrlProps/ctrlProp31.xml><?xml version="1.0" encoding="utf-8"?>
<formControlPr xmlns="http://schemas.microsoft.com/office/spreadsheetml/2009/9/main" objectType="Drop" dropLines="5" dropStyle="combo" dx="22" fmlaLink="E45" fmlaRange="$D$106:$D$110" noThreeD="1" sel="3" val="0"/>
</file>

<file path=xl/ctrlProps/ctrlProp32.xml><?xml version="1.0" encoding="utf-8"?>
<formControlPr xmlns="http://schemas.microsoft.com/office/spreadsheetml/2009/9/main" objectType="Drop" dropLines="5" dropStyle="combo" dx="22" fmlaLink="E46" fmlaRange="$D$106:$D$110" noThreeD="1" sel="3" val="0"/>
</file>

<file path=xl/ctrlProps/ctrlProp33.xml><?xml version="1.0" encoding="utf-8"?>
<formControlPr xmlns="http://schemas.microsoft.com/office/spreadsheetml/2009/9/main" objectType="Drop" dropLines="5" dropStyle="combo" dx="22" fmlaLink="E48" fmlaRange="$D$106:$D$110" noThreeD="1" sel="3" val="0"/>
</file>

<file path=xl/ctrlProps/ctrlProp34.xml><?xml version="1.0" encoding="utf-8"?>
<formControlPr xmlns="http://schemas.microsoft.com/office/spreadsheetml/2009/9/main" objectType="Drop" dropLines="5" dropStyle="combo" dx="22" fmlaLink="E50" fmlaRange="$D$106:$D$110" noThreeD="1" sel="3" val="0"/>
</file>

<file path=xl/ctrlProps/ctrlProp35.xml><?xml version="1.0" encoding="utf-8"?>
<formControlPr xmlns="http://schemas.microsoft.com/office/spreadsheetml/2009/9/main" objectType="Drop" dropLines="5" dropStyle="combo" dx="22" fmlaLink="E51" fmlaRange="$D$106:$D$110" noThreeD="1" sel="3" val="0"/>
</file>

<file path=xl/ctrlProps/ctrlProp36.xml><?xml version="1.0" encoding="utf-8"?>
<formControlPr xmlns="http://schemas.microsoft.com/office/spreadsheetml/2009/9/main" objectType="Drop" dropLines="5" dropStyle="combo" dx="22" fmlaLink="E54" fmlaRange="$D$106:$D$110" noThreeD="1" sel="3" val="0"/>
</file>

<file path=xl/ctrlProps/ctrlProp37.xml><?xml version="1.0" encoding="utf-8"?>
<formControlPr xmlns="http://schemas.microsoft.com/office/spreadsheetml/2009/9/main" objectType="Drop" dropLines="5" dropStyle="combo" dx="22" fmlaLink="E55" fmlaRange="$D$106:$D$110" noThreeD="1" sel="3" val="0"/>
</file>

<file path=xl/ctrlProps/ctrlProp38.xml><?xml version="1.0" encoding="utf-8"?>
<formControlPr xmlns="http://schemas.microsoft.com/office/spreadsheetml/2009/9/main" objectType="Drop" dropLines="5" dropStyle="combo" dx="22" fmlaLink="E56" fmlaRange="$D$106:$D$110" noThreeD="1" sel="3" val="0"/>
</file>

<file path=xl/ctrlProps/ctrlProp39.xml><?xml version="1.0" encoding="utf-8"?>
<formControlPr xmlns="http://schemas.microsoft.com/office/spreadsheetml/2009/9/main" objectType="Drop" dropLines="5" dropStyle="combo" dx="22" fmlaLink="$E$57" fmlaRange="$D$106:$D$110" noThreeD="1" sel="3" val="0"/>
</file>

<file path=xl/ctrlProps/ctrlProp4.xml><?xml version="1.0" encoding="utf-8"?>
<formControlPr xmlns="http://schemas.microsoft.com/office/spreadsheetml/2009/9/main" objectType="Drop" dropLines="5" dropStyle="combo" dx="22" fmlaLink="E12" fmlaRange="$D$106:$D$110" noThreeD="1" sel="3" val="0"/>
</file>

<file path=xl/ctrlProps/ctrlProp40.xml><?xml version="1.0" encoding="utf-8"?>
<formControlPr xmlns="http://schemas.microsoft.com/office/spreadsheetml/2009/9/main" objectType="Drop" dropLines="5" dropStyle="combo" dx="22" fmlaLink="E58" fmlaRange="$D$106:$D$110" noThreeD="1" sel="3" val="0"/>
</file>

<file path=xl/ctrlProps/ctrlProp41.xml><?xml version="1.0" encoding="utf-8"?>
<formControlPr xmlns="http://schemas.microsoft.com/office/spreadsheetml/2009/9/main" objectType="Drop" dropLines="5" dropStyle="combo" dx="22" fmlaLink="E59" fmlaRange="$D$106:$D$110" noThreeD="1" sel="3" val="0"/>
</file>

<file path=xl/ctrlProps/ctrlProp42.xml><?xml version="1.0" encoding="utf-8"?>
<formControlPr xmlns="http://schemas.microsoft.com/office/spreadsheetml/2009/9/main" objectType="Drop" dropLines="5" dropStyle="combo" dx="22" fmlaLink="$E$63" fmlaRange="$D$106:$D$110" noThreeD="1" sel="3" val="0"/>
</file>

<file path=xl/ctrlProps/ctrlProp43.xml><?xml version="1.0" encoding="utf-8"?>
<formControlPr xmlns="http://schemas.microsoft.com/office/spreadsheetml/2009/9/main" objectType="Drop" dropLines="5" dropStyle="combo" dx="22" fmlaLink="E66" fmlaRange="$D$106:$D$110" noThreeD="1" sel="3" val="0"/>
</file>

<file path=xl/ctrlProps/ctrlProp44.xml><?xml version="1.0" encoding="utf-8"?>
<formControlPr xmlns="http://schemas.microsoft.com/office/spreadsheetml/2009/9/main" objectType="Drop" dropLines="5" dropStyle="combo" dx="22" fmlaLink="E67" fmlaRange="$D$106:$D$110" noThreeD="1" sel="3" val="0"/>
</file>

<file path=xl/ctrlProps/ctrlProp45.xml><?xml version="1.0" encoding="utf-8"?>
<formControlPr xmlns="http://schemas.microsoft.com/office/spreadsheetml/2009/9/main" objectType="Drop" dropLines="5" dropStyle="combo" dx="22" fmlaLink="E68" fmlaRange="$D$106:$D$110" noThreeD="1" sel="3" val="0"/>
</file>

<file path=xl/ctrlProps/ctrlProp46.xml><?xml version="1.0" encoding="utf-8"?>
<formControlPr xmlns="http://schemas.microsoft.com/office/spreadsheetml/2009/9/main" objectType="Drop" dropLines="5" dropStyle="combo" dx="22" fmlaLink="E69" fmlaRange="$D$106:$D$110" noThreeD="1" sel="3" val="0"/>
</file>

<file path=xl/ctrlProps/ctrlProp47.xml><?xml version="1.0" encoding="utf-8"?>
<formControlPr xmlns="http://schemas.microsoft.com/office/spreadsheetml/2009/9/main" objectType="Drop" dropLines="5" dropStyle="combo" dx="22" fmlaLink="E70" fmlaRange="$D$106:$D$110" noThreeD="1" sel="3" val="0"/>
</file>

<file path=xl/ctrlProps/ctrlProp48.xml><?xml version="1.0" encoding="utf-8"?>
<formControlPr xmlns="http://schemas.microsoft.com/office/spreadsheetml/2009/9/main" objectType="Drop" dropLines="5" dropStyle="combo" dx="22" fmlaLink="E71" fmlaRange="$D$106:$D$110" noThreeD="1" sel="3" val="0"/>
</file>

<file path=xl/ctrlProps/ctrlProp49.xml><?xml version="1.0" encoding="utf-8"?>
<formControlPr xmlns="http://schemas.microsoft.com/office/spreadsheetml/2009/9/main" objectType="Drop" dropLines="5" dropStyle="combo" dx="22" fmlaLink="E72" fmlaRange="$D$106:$D$110" noThreeD="1" sel="3" val="0"/>
</file>

<file path=xl/ctrlProps/ctrlProp5.xml><?xml version="1.0" encoding="utf-8"?>
<formControlPr xmlns="http://schemas.microsoft.com/office/spreadsheetml/2009/9/main" objectType="Drop" dropLines="5" dropStyle="combo" dx="22" fmlaLink="E16" fmlaRange="$D$106:$D$110" noThreeD="1" sel="3" val="0"/>
</file>

<file path=xl/ctrlProps/ctrlProp50.xml><?xml version="1.0" encoding="utf-8"?>
<formControlPr xmlns="http://schemas.microsoft.com/office/spreadsheetml/2009/9/main" objectType="Drop" dropLines="5" dropStyle="combo" dx="22" fmlaLink="E75" fmlaRange="$D$106:$D$110" noThreeD="1" sel="3" val="0"/>
</file>

<file path=xl/ctrlProps/ctrlProp51.xml><?xml version="1.0" encoding="utf-8"?>
<formControlPr xmlns="http://schemas.microsoft.com/office/spreadsheetml/2009/9/main" objectType="Drop" dropLines="5" dropStyle="combo" dx="22" fmlaLink="E76" fmlaRange="$D$106:$D$110" noThreeD="1" sel="3" val="0"/>
</file>

<file path=xl/ctrlProps/ctrlProp52.xml><?xml version="1.0" encoding="utf-8"?>
<formControlPr xmlns="http://schemas.microsoft.com/office/spreadsheetml/2009/9/main" objectType="Drop" dropLines="5" dropStyle="combo" dx="22" fmlaLink="E77" fmlaRange="$D$106:$D$110" noThreeD="1" sel="3" val="0"/>
</file>

<file path=xl/ctrlProps/ctrlProp53.xml><?xml version="1.0" encoding="utf-8"?>
<formControlPr xmlns="http://schemas.microsoft.com/office/spreadsheetml/2009/9/main" objectType="Drop" dropLines="5" dropStyle="combo" dx="22" fmlaLink="E78" fmlaRange="$D$106:$D$110" noThreeD="1" sel="3" val="0"/>
</file>

<file path=xl/ctrlProps/ctrlProp54.xml><?xml version="1.0" encoding="utf-8"?>
<formControlPr xmlns="http://schemas.microsoft.com/office/spreadsheetml/2009/9/main" objectType="Drop" dropLines="5" dropStyle="combo" dx="22" fmlaLink="E79" fmlaRange="$D$106:$D$110" noThreeD="1" sel="3" val="0"/>
</file>

<file path=xl/ctrlProps/ctrlProp55.xml><?xml version="1.0" encoding="utf-8"?>
<formControlPr xmlns="http://schemas.microsoft.com/office/spreadsheetml/2009/9/main" objectType="Drop" dropLines="5" dropStyle="combo" dx="22" fmlaLink="E80" fmlaRange="$D$106:$D$110" noThreeD="1" sel="3" val="0"/>
</file>

<file path=xl/ctrlProps/ctrlProp56.xml><?xml version="1.0" encoding="utf-8"?>
<formControlPr xmlns="http://schemas.microsoft.com/office/spreadsheetml/2009/9/main" objectType="Drop" dropLines="5" dropStyle="combo" dx="22" fmlaLink="E82" fmlaRange="$D$106:$D$110" noThreeD="1" sel="3" val="0"/>
</file>

<file path=xl/ctrlProps/ctrlProp57.xml><?xml version="1.0" encoding="utf-8"?>
<formControlPr xmlns="http://schemas.microsoft.com/office/spreadsheetml/2009/9/main" objectType="Drop" dropLines="5" dropStyle="combo" dx="22" fmlaLink="E83" fmlaRange="$D$106:$D$110" noThreeD="1" sel="3" val="0"/>
</file>

<file path=xl/ctrlProps/ctrlProp58.xml><?xml version="1.0" encoding="utf-8"?>
<formControlPr xmlns="http://schemas.microsoft.com/office/spreadsheetml/2009/9/main" objectType="Drop" dropLines="5" dropStyle="combo" dx="22" fmlaLink="E84" fmlaRange="$D$106:$D$110" noThreeD="1" sel="3" val="0"/>
</file>

<file path=xl/ctrlProps/ctrlProp59.xml><?xml version="1.0" encoding="utf-8"?>
<formControlPr xmlns="http://schemas.microsoft.com/office/spreadsheetml/2009/9/main" objectType="Drop" dropLines="5" dropStyle="combo" dx="22" fmlaLink="E87" fmlaRange="$D$106:$D$110" noThreeD="1" sel="3" val="0"/>
</file>

<file path=xl/ctrlProps/ctrlProp6.xml><?xml version="1.0" encoding="utf-8"?>
<formControlPr xmlns="http://schemas.microsoft.com/office/spreadsheetml/2009/9/main" objectType="Drop" dropLines="5" dropStyle="combo" dx="22" fmlaLink="E18" fmlaRange="$D$106:$D$110" noThreeD="1" sel="3" val="0"/>
</file>

<file path=xl/ctrlProps/ctrlProp60.xml><?xml version="1.0" encoding="utf-8"?>
<formControlPr xmlns="http://schemas.microsoft.com/office/spreadsheetml/2009/9/main" objectType="Drop" dropLines="5" dropStyle="combo" dx="22" fmlaLink="E89" fmlaRange="$D$106:$D$110" noThreeD="1" sel="3" val="0"/>
</file>

<file path=xl/ctrlProps/ctrlProp61.xml><?xml version="1.0" encoding="utf-8"?>
<formControlPr xmlns="http://schemas.microsoft.com/office/spreadsheetml/2009/9/main" objectType="Drop" dropLines="5" dropStyle="combo" dx="22" fmlaLink="E90" fmlaRange="$D$106:$D$110" noThreeD="1" sel="5" val="0"/>
</file>

<file path=xl/ctrlProps/ctrlProp62.xml><?xml version="1.0" encoding="utf-8"?>
<formControlPr xmlns="http://schemas.microsoft.com/office/spreadsheetml/2009/9/main" objectType="Drop" dropLines="5" dropStyle="combo" dx="22" fmlaLink="E92" fmlaRange="$D$106:$D$110" noThreeD="1" sel="3" val="0"/>
</file>

<file path=xl/ctrlProps/ctrlProp63.xml><?xml version="1.0" encoding="utf-8"?>
<formControlPr xmlns="http://schemas.microsoft.com/office/spreadsheetml/2009/9/main" objectType="Drop" dropLines="5" dropStyle="combo" dx="22" fmlaLink="E49" fmlaRange="$D$106:$D$110" noThreeD="1" sel="3" val="0"/>
</file>

<file path=xl/ctrlProps/ctrlProp64.xml><?xml version="1.0" encoding="utf-8"?>
<formControlPr xmlns="http://schemas.microsoft.com/office/spreadsheetml/2009/9/main" objectType="Drop" dropLines="5" dropStyle="combo" dx="22" fmlaLink="$E$62" fmlaRange="$D$106:$D$110" noThreeD="1" sel="3" val="0"/>
</file>

<file path=xl/ctrlProps/ctrlProp65.xml><?xml version="1.0" encoding="utf-8"?>
<formControlPr xmlns="http://schemas.microsoft.com/office/spreadsheetml/2009/9/main" objectType="Drop" dropLines="5" dropStyle="combo" dx="22" fmlaLink="$E$60" fmlaRange="$D$106:$D$110" noThreeD="1" sel="3" val="0"/>
</file>

<file path=xl/ctrlProps/ctrlProp66.xml><?xml version="1.0" encoding="utf-8"?>
<formControlPr xmlns="http://schemas.microsoft.com/office/spreadsheetml/2009/9/main" objectType="Drop" dropLines="5" dropStyle="combo" dx="22" fmlaLink="$E$61" fmlaRange="$D$106:$D$110" noThreeD="1" sel="3" val="0"/>
</file>

<file path=xl/ctrlProps/ctrlProp67.xml><?xml version="1.0" encoding="utf-8"?>
<formControlPr xmlns="http://schemas.microsoft.com/office/spreadsheetml/2009/9/main" objectType="Drop" dropLines="5" dropStyle="combo" dx="22" fmlaLink="$E$62" fmlaRange="$D$106:$D$110" noThreeD="1" sel="3" val="0"/>
</file>

<file path=xl/ctrlProps/ctrlProp68.xml><?xml version="1.0" encoding="utf-8"?>
<formControlPr xmlns="http://schemas.microsoft.com/office/spreadsheetml/2009/9/main" objectType="Drop" dropLines="5" dropStyle="combo" dx="22" fmlaLink="$E$63" fmlaRange="$D$106:$D$110" noThreeD="1" sel="3" val="0"/>
</file>

<file path=xl/ctrlProps/ctrlProp69.xml><?xml version="1.0" encoding="utf-8"?>
<formControlPr xmlns="http://schemas.microsoft.com/office/spreadsheetml/2009/9/main" objectType="Drop" dropLines="5" dropStyle="combo" dx="22" fmlaLink="E81" fmlaRange="$D$106:$D$110" noThreeD="1" sel="3" val="0"/>
</file>

<file path=xl/ctrlProps/ctrlProp7.xml><?xml version="1.0" encoding="utf-8"?>
<formControlPr xmlns="http://schemas.microsoft.com/office/spreadsheetml/2009/9/main" objectType="Drop" dropLines="5" dropStyle="combo" dx="22" fmlaLink="E19" fmlaRange="$D$106:$D$110" noThreeD="1" sel="3" val="0"/>
</file>

<file path=xl/ctrlProps/ctrlProp70.xml><?xml version="1.0" encoding="utf-8"?>
<formControlPr xmlns="http://schemas.microsoft.com/office/spreadsheetml/2009/9/main" objectType="Drop" dropLines="5" dropStyle="combo" dx="22" fmlaLink="E88" fmlaRange="$D$106:$D$110" noThreeD="1" sel="3" val="0"/>
</file>

<file path=xl/ctrlProps/ctrlProp71.xml><?xml version="1.0" encoding="utf-8"?>
<formControlPr xmlns="http://schemas.microsoft.com/office/spreadsheetml/2009/9/main" objectType="Drop" dropLines="5" dropStyle="combo" dx="22" fmlaLink="E5" fmlaRange="$D$106:$D$110" noThreeD="1" sel="5" val="0"/>
</file>

<file path=xl/ctrlProps/ctrlProp72.xml><?xml version="1.0" encoding="utf-8"?>
<formControlPr xmlns="http://schemas.microsoft.com/office/spreadsheetml/2009/9/main" objectType="Drop" dropLines="5" dropStyle="combo" dx="22" fmlaLink="E7" fmlaRange="$D$106:$D$110" noThreeD="1" sel="5" val="0"/>
</file>

<file path=xl/ctrlProps/ctrlProp73.xml><?xml version="1.0" encoding="utf-8"?>
<formControlPr xmlns="http://schemas.microsoft.com/office/spreadsheetml/2009/9/main" objectType="Drop" dropLines="5" dropStyle="combo" dx="22" fmlaLink="E91" fmlaRange="$D$106:$D$110" noThreeD="1" sel="5" val="0"/>
</file>

<file path=xl/ctrlProps/ctrlProp74.xml><?xml version="1.0" encoding="utf-8"?>
<formControlPr xmlns="http://schemas.microsoft.com/office/spreadsheetml/2009/9/main" objectType="Drop" dropLines="5" dropStyle="combo" dx="22" fmlaLink="E6" fmlaRange="$D$106:$D$110" noThreeD="1" sel="3" val="0"/>
</file>

<file path=xl/ctrlProps/ctrlProp75.xml><?xml version="1.0" encoding="utf-8"?>
<formControlPr xmlns="http://schemas.microsoft.com/office/spreadsheetml/2009/9/main" objectType="Drop" dropLines="5" dropStyle="combo" dx="22" fmlaLink="E8" fmlaRange="$D$106:$D$110" noThreeD="1" sel="3" val="0"/>
</file>

<file path=xl/ctrlProps/ctrlProp8.xml><?xml version="1.0" encoding="utf-8"?>
<formControlPr xmlns="http://schemas.microsoft.com/office/spreadsheetml/2009/9/main" objectType="Drop" dropLines="5" dropStyle="combo" dx="22" fmlaLink="E20" fmlaRange="$D$106:$D$110" noThreeD="1" sel="3" val="0"/>
</file>

<file path=xl/ctrlProps/ctrlProp9.xml><?xml version="1.0" encoding="utf-8"?>
<formControlPr xmlns="http://schemas.microsoft.com/office/spreadsheetml/2009/9/main" objectType="Drop" dropLines="5" dropStyle="combo" dx="22" fmlaLink="E21" fmlaRange="$D$106:$D$110" noThreeD="1" sel="3" val="0"/>
</file>

<file path=xl/drawings/drawing1.xml><?xml version="1.0" encoding="utf-8"?>
<xdr:wsDr xmlns:xdr="http://schemas.openxmlformats.org/drawingml/2006/spreadsheetDrawing" xmlns:a="http://schemas.openxmlformats.org/drawingml/2006/main">
  <xdr:twoCellAnchor>
    <xdr:from>
      <xdr:col>1</xdr:col>
      <xdr:colOff>19050</xdr:colOff>
      <xdr:row>11</xdr:row>
      <xdr:rowOff>120015</xdr:rowOff>
    </xdr:from>
    <xdr:to>
      <xdr:col>10</xdr:col>
      <xdr:colOff>76200</xdr:colOff>
      <xdr:row>63</xdr:row>
      <xdr:rowOff>110490</xdr:rowOff>
    </xdr:to>
    <xdr:sp macro="" textlink="">
      <xdr:nvSpPr>
        <xdr:cNvPr id="5121" name="Text 2">
          <a:extLst>
            <a:ext uri="{FF2B5EF4-FFF2-40B4-BE49-F238E27FC236}">
              <a16:creationId xmlns:a16="http://schemas.microsoft.com/office/drawing/2014/main" id="{9243C44A-01EA-238B-F807-5B5330190328}"/>
            </a:ext>
          </a:extLst>
        </xdr:cNvPr>
        <xdr:cNvSpPr txBox="1">
          <a:spLocks noChangeArrowheads="1"/>
        </xdr:cNvSpPr>
      </xdr:nvSpPr>
      <xdr:spPr bwMode="auto">
        <a:xfrm>
          <a:off x="257175" y="2143125"/>
          <a:ext cx="8439150" cy="841057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Version 9.0.0 July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It's important to keep an eye on your expenses, no matter what stage of life you're at. Our budget planner can help you assess your current financial situation and determine the amount you can afford to invest.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Before making an investment decision, you should consult a financial planner.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This spreadsheet generates factual information about savings. It does not constitute a recommendation or statement of opinion about saving and is not intended to be relied upon for the purpose of making a decision in relation to a financial product. For personal financial advice about saving you should consult your AMP Financial Planner. </a:t>
          </a: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For more information on financial products and issues to be considered in this context, visit the AMP website.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How to use this spreadsheet</a:t>
          </a:r>
        </a:p>
        <a:p>
          <a:pPr algn="l" rtl="0">
            <a:defRPr sz="1000"/>
          </a:pPr>
          <a:r>
            <a:rPr lang="en-AU" sz="1000" b="0" i="0" u="none" strike="noStrike" baseline="0">
              <a:solidFill>
                <a:srgbClr val="000000"/>
              </a:solidFill>
              <a:latin typeface="Arial"/>
              <a:cs typeface="Arial"/>
            </a:rPr>
            <a:t>1. Enter the values in the 'blue' cells in the 'Amount' column of the 'personal budget planner' worksheet and select the frequency for the value from the drop down list. The spreadsheet will then calculate a budget for each month and your propensity to save. You can change individual calender month values ('yellow' cells) but please note that if you do this you will loose the formula within that cell.</a:t>
          </a:r>
        </a:p>
        <a:p>
          <a:pPr algn="l" rtl="0">
            <a:defRPr sz="1000"/>
          </a:pPr>
          <a:r>
            <a:rPr lang="en-AU" sz="1000" b="0" i="0" u="none" strike="noStrike" baseline="0">
              <a:solidFill>
                <a:srgbClr val="000000"/>
              </a:solidFill>
              <a:latin typeface="Arial"/>
              <a:cs typeface="Arial"/>
            </a:rPr>
            <a:t>2. Enter your assets and liabilities in the 'your current financial status' worksheet to determine you 'net wealth'.</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Assumptions</a:t>
          </a:r>
        </a:p>
        <a:p>
          <a:pPr algn="l" rtl="0">
            <a:defRPr sz="1000"/>
          </a:pPr>
          <a:r>
            <a:rPr lang="en-AU" sz="1000" b="0" i="0" u="none" strike="noStrike" baseline="0">
              <a:solidFill>
                <a:srgbClr val="000000"/>
              </a:solidFill>
              <a:latin typeface="Arial"/>
              <a:cs typeface="Arial"/>
            </a:rPr>
            <a:t>1. The PAYG tax (plus medicare levy) has been calculated on the Before tax salary entered only and ignores any possible deductions, offsets or tax credits. Tax has not been calculated on any other income. </a:t>
          </a:r>
        </a:p>
        <a:p>
          <a:pPr algn="l" rtl="0">
            <a:defRPr sz="1000"/>
          </a:pPr>
          <a:r>
            <a:rPr lang="en-AU" sz="1000" b="0" i="0" u="none" strike="noStrike" baseline="0">
              <a:solidFill>
                <a:srgbClr val="000000"/>
              </a:solidFill>
              <a:latin typeface="Arial"/>
              <a:cs typeface="Arial"/>
            </a:rPr>
            <a:t>2. PAYG tax is calculated using the personal marginal income tax rates plus medicare levy effective for the 2015/16 financial year with a tax free threshold and no leave loading. The PAYG tax calculation takes into account Low Income Threshold for the 2015/16 financial year. The Medicare levy rates used does not take into account low income for families. The Medicare levy surcharge has not been included in this calculator. </a:t>
          </a:r>
        </a:p>
        <a:p>
          <a:pPr algn="l" rtl="0">
            <a:defRPr sz="1000"/>
          </a:pPr>
          <a:r>
            <a:rPr lang="en-AU" sz="1000" b="0" i="0" u="none" strike="noStrike" baseline="0">
              <a:solidFill>
                <a:srgbClr val="000000"/>
              </a:solidFill>
              <a:latin typeface="Arial"/>
              <a:cs typeface="Arial"/>
            </a:rPr>
            <a:t>3. No allowance has been made for Capital Gains Tax.</a:t>
          </a:r>
        </a:p>
        <a:p>
          <a:pPr algn="l" rtl="0">
            <a:defRPr sz="1000"/>
          </a:pPr>
          <a:endParaRPr lang="en-AU" sz="1000" b="0" i="0" u="none" strike="noStrike" baseline="0">
            <a:solidFill>
              <a:srgbClr val="000000"/>
            </a:solidFill>
            <a:latin typeface="Arial"/>
            <a:cs typeface="Arial"/>
          </a:endParaRPr>
        </a:p>
        <a:p>
          <a:pPr algn="l" rtl="0">
            <a:defRPr sz="1000"/>
          </a:pPr>
          <a:endParaRPr lang="en-AU"/>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19050</xdr:colOff>
          <xdr:row>8</xdr:row>
          <xdr:rowOff>203200</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5</xdr:col>
          <xdr:colOff>19050</xdr:colOff>
          <xdr:row>9</xdr:row>
          <xdr:rowOff>203200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19050</xdr:colOff>
          <xdr:row>10</xdr:row>
          <xdr:rowOff>203200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19050</xdr:colOff>
          <xdr:row>11</xdr:row>
          <xdr:rowOff>203200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15</xdr:row>
          <xdr:rowOff>0</xdr:rowOff>
        </xdr:from>
        <xdr:to>
          <xdr:col>5</xdr:col>
          <xdr:colOff>12700</xdr:colOff>
          <xdr:row>15</xdr:row>
          <xdr:rowOff>203200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17</xdr:row>
          <xdr:rowOff>0</xdr:rowOff>
        </xdr:from>
        <xdr:to>
          <xdr:col>5</xdr:col>
          <xdr:colOff>12700</xdr:colOff>
          <xdr:row>17</xdr:row>
          <xdr:rowOff>203200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18</xdr:row>
          <xdr:rowOff>0</xdr:rowOff>
        </xdr:from>
        <xdr:to>
          <xdr:col>5</xdr:col>
          <xdr:colOff>12700</xdr:colOff>
          <xdr:row>18</xdr:row>
          <xdr:rowOff>203200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19</xdr:row>
          <xdr:rowOff>0</xdr:rowOff>
        </xdr:from>
        <xdr:to>
          <xdr:col>5</xdr:col>
          <xdr:colOff>12700</xdr:colOff>
          <xdr:row>19</xdr:row>
          <xdr:rowOff>203200</xdr:rowOff>
        </xdr:to>
        <xdr:sp macro="" textlink="">
          <xdr:nvSpPr>
            <xdr:cNvPr id="2179" name="Drop Down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20</xdr:row>
          <xdr:rowOff>0</xdr:rowOff>
        </xdr:from>
        <xdr:to>
          <xdr:col>5</xdr:col>
          <xdr:colOff>12700</xdr:colOff>
          <xdr:row>21</xdr:row>
          <xdr:rowOff>0</xdr:rowOff>
        </xdr:to>
        <xdr:sp macro="" textlink="">
          <xdr:nvSpPr>
            <xdr:cNvPr id="2180" name="Drop Down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16</xdr:row>
          <xdr:rowOff>0</xdr:rowOff>
        </xdr:from>
        <xdr:to>
          <xdr:col>5</xdr:col>
          <xdr:colOff>12700</xdr:colOff>
          <xdr:row>16</xdr:row>
          <xdr:rowOff>203200</xdr:rowOff>
        </xdr:to>
        <xdr:sp macro="" textlink="">
          <xdr:nvSpPr>
            <xdr:cNvPr id="2182" name="Drop Down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19050</xdr:colOff>
          <xdr:row>22</xdr:row>
          <xdr:rowOff>203200</xdr:rowOff>
        </xdr:to>
        <xdr:sp macro="" textlink="">
          <xdr:nvSpPr>
            <xdr:cNvPr id="2187" name="Drop Down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203200</xdr:rowOff>
        </xdr:to>
        <xdr:sp macro="" textlink="">
          <xdr:nvSpPr>
            <xdr:cNvPr id="2188" name="Drop Down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19050</xdr:colOff>
          <xdr:row>24</xdr:row>
          <xdr:rowOff>203200</xdr:rowOff>
        </xdr:to>
        <xdr:sp macro="" textlink="">
          <xdr:nvSpPr>
            <xdr:cNvPr id="2189" name="Drop Down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19050</xdr:colOff>
          <xdr:row>25</xdr:row>
          <xdr:rowOff>203200</xdr:rowOff>
        </xdr:to>
        <xdr:sp macro="" textlink="">
          <xdr:nvSpPr>
            <xdr:cNvPr id="2190" name="Drop Down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19050</xdr:colOff>
          <xdr:row>26</xdr:row>
          <xdr:rowOff>203200</xdr:rowOff>
        </xdr:to>
        <xdr:sp macro="" textlink="">
          <xdr:nvSpPr>
            <xdr:cNvPr id="2191" name="Drop Down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19050</xdr:colOff>
          <xdr:row>27</xdr:row>
          <xdr:rowOff>203200</xdr:rowOff>
        </xdr:to>
        <xdr:sp macro="" textlink="">
          <xdr:nvSpPr>
            <xdr:cNvPr id="2192" name="Drop Down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19050</xdr:colOff>
          <xdr:row>28</xdr:row>
          <xdr:rowOff>203200</xdr:rowOff>
        </xdr:to>
        <xdr:sp macro="" textlink="">
          <xdr:nvSpPr>
            <xdr:cNvPr id="2193" name="Drop Down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19050</xdr:colOff>
          <xdr:row>29</xdr:row>
          <xdr:rowOff>203200</xdr:rowOff>
        </xdr:to>
        <xdr:sp macro="" textlink="">
          <xdr:nvSpPr>
            <xdr:cNvPr id="2194" name="Drop Down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31</xdr:row>
          <xdr:rowOff>0</xdr:rowOff>
        </xdr:from>
        <xdr:to>
          <xdr:col>5</xdr:col>
          <xdr:colOff>31750</xdr:colOff>
          <xdr:row>31</xdr:row>
          <xdr:rowOff>203200</xdr:rowOff>
        </xdr:to>
        <xdr:sp macro="" textlink="">
          <xdr:nvSpPr>
            <xdr:cNvPr id="2195" name="Drop Down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32</xdr:row>
          <xdr:rowOff>0</xdr:rowOff>
        </xdr:from>
        <xdr:to>
          <xdr:col>5</xdr:col>
          <xdr:colOff>31750</xdr:colOff>
          <xdr:row>32</xdr:row>
          <xdr:rowOff>203200</xdr:rowOff>
        </xdr:to>
        <xdr:sp macro="" textlink="">
          <xdr:nvSpPr>
            <xdr:cNvPr id="2196" name="Drop Down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33</xdr:row>
          <xdr:rowOff>0</xdr:rowOff>
        </xdr:from>
        <xdr:to>
          <xdr:col>5</xdr:col>
          <xdr:colOff>31750</xdr:colOff>
          <xdr:row>33</xdr:row>
          <xdr:rowOff>203200</xdr:rowOff>
        </xdr:to>
        <xdr:sp macro="" textlink="">
          <xdr:nvSpPr>
            <xdr:cNvPr id="2197" name="Drop Down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34</xdr:row>
          <xdr:rowOff>0</xdr:rowOff>
        </xdr:from>
        <xdr:to>
          <xdr:col>5</xdr:col>
          <xdr:colOff>31750</xdr:colOff>
          <xdr:row>34</xdr:row>
          <xdr:rowOff>203200</xdr:rowOff>
        </xdr:to>
        <xdr:sp macro="" textlink="">
          <xdr:nvSpPr>
            <xdr:cNvPr id="2198" name="Drop Down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35</xdr:row>
          <xdr:rowOff>0</xdr:rowOff>
        </xdr:from>
        <xdr:to>
          <xdr:col>5</xdr:col>
          <xdr:colOff>31750</xdr:colOff>
          <xdr:row>35</xdr:row>
          <xdr:rowOff>203200</xdr:rowOff>
        </xdr:to>
        <xdr:sp macro="" textlink="">
          <xdr:nvSpPr>
            <xdr:cNvPr id="2199" name="Drop Down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36</xdr:row>
          <xdr:rowOff>0</xdr:rowOff>
        </xdr:from>
        <xdr:to>
          <xdr:col>5</xdr:col>
          <xdr:colOff>31750</xdr:colOff>
          <xdr:row>36</xdr:row>
          <xdr:rowOff>203200</xdr:rowOff>
        </xdr:to>
        <xdr:sp macro="" textlink="">
          <xdr:nvSpPr>
            <xdr:cNvPr id="2200" name="Drop Down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37</xdr:row>
          <xdr:rowOff>0</xdr:rowOff>
        </xdr:from>
        <xdr:to>
          <xdr:col>5</xdr:col>
          <xdr:colOff>31750</xdr:colOff>
          <xdr:row>37</xdr:row>
          <xdr:rowOff>203200</xdr:rowOff>
        </xdr:to>
        <xdr:sp macro="" textlink="">
          <xdr:nvSpPr>
            <xdr:cNvPr id="2201" name="Drop Down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5</xdr:col>
          <xdr:colOff>38100</xdr:colOff>
          <xdr:row>38</xdr:row>
          <xdr:rowOff>203200</xdr:rowOff>
        </xdr:to>
        <xdr:sp macro="" textlink="">
          <xdr:nvSpPr>
            <xdr:cNvPr id="2202" name="Drop Down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0</xdr:rowOff>
        </xdr:from>
        <xdr:to>
          <xdr:col>5</xdr:col>
          <xdr:colOff>38100</xdr:colOff>
          <xdr:row>39</xdr:row>
          <xdr:rowOff>203200</xdr:rowOff>
        </xdr:to>
        <xdr:sp macro="" textlink="">
          <xdr:nvSpPr>
            <xdr:cNvPr id="2203" name="Drop Down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41</xdr:row>
          <xdr:rowOff>0</xdr:rowOff>
        </xdr:from>
        <xdr:to>
          <xdr:col>5</xdr:col>
          <xdr:colOff>31750</xdr:colOff>
          <xdr:row>41</xdr:row>
          <xdr:rowOff>203200</xdr:rowOff>
        </xdr:to>
        <xdr:sp macro="" textlink="">
          <xdr:nvSpPr>
            <xdr:cNvPr id="2210" name="Drop Down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42</xdr:row>
          <xdr:rowOff>0</xdr:rowOff>
        </xdr:from>
        <xdr:to>
          <xdr:col>5</xdr:col>
          <xdr:colOff>31750</xdr:colOff>
          <xdr:row>42</xdr:row>
          <xdr:rowOff>203200</xdr:rowOff>
        </xdr:to>
        <xdr:sp macro="" textlink="">
          <xdr:nvSpPr>
            <xdr:cNvPr id="2211" name="Drop Down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43</xdr:row>
          <xdr:rowOff>0</xdr:rowOff>
        </xdr:from>
        <xdr:to>
          <xdr:col>5</xdr:col>
          <xdr:colOff>31750</xdr:colOff>
          <xdr:row>43</xdr:row>
          <xdr:rowOff>203200</xdr:rowOff>
        </xdr:to>
        <xdr:sp macro="" textlink="">
          <xdr:nvSpPr>
            <xdr:cNvPr id="2212" name="Drop Down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44</xdr:row>
          <xdr:rowOff>0</xdr:rowOff>
        </xdr:from>
        <xdr:to>
          <xdr:col>5</xdr:col>
          <xdr:colOff>31750</xdr:colOff>
          <xdr:row>44</xdr:row>
          <xdr:rowOff>203200</xdr:rowOff>
        </xdr:to>
        <xdr:sp macro="" textlink="">
          <xdr:nvSpPr>
            <xdr:cNvPr id="2213" name="Drop Down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45</xdr:row>
          <xdr:rowOff>0</xdr:rowOff>
        </xdr:from>
        <xdr:to>
          <xdr:col>5</xdr:col>
          <xdr:colOff>31750</xdr:colOff>
          <xdr:row>45</xdr:row>
          <xdr:rowOff>203200</xdr:rowOff>
        </xdr:to>
        <xdr:sp macro="" textlink="">
          <xdr:nvSpPr>
            <xdr:cNvPr id="2214" name="Drop Down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47</xdr:row>
          <xdr:rowOff>0</xdr:rowOff>
        </xdr:from>
        <xdr:to>
          <xdr:col>5</xdr:col>
          <xdr:colOff>31750</xdr:colOff>
          <xdr:row>47</xdr:row>
          <xdr:rowOff>203200</xdr:rowOff>
        </xdr:to>
        <xdr:sp macro="" textlink="">
          <xdr:nvSpPr>
            <xdr:cNvPr id="2215" name="Drop Down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49</xdr:row>
          <xdr:rowOff>0</xdr:rowOff>
        </xdr:from>
        <xdr:to>
          <xdr:col>5</xdr:col>
          <xdr:colOff>31750</xdr:colOff>
          <xdr:row>49</xdr:row>
          <xdr:rowOff>203200</xdr:rowOff>
        </xdr:to>
        <xdr:sp macro="" textlink="">
          <xdr:nvSpPr>
            <xdr:cNvPr id="2216" name="Drop Down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0</xdr:rowOff>
        </xdr:from>
        <xdr:to>
          <xdr:col>5</xdr:col>
          <xdr:colOff>31750</xdr:colOff>
          <xdr:row>50</xdr:row>
          <xdr:rowOff>203200</xdr:rowOff>
        </xdr:to>
        <xdr:sp macro="" textlink="">
          <xdr:nvSpPr>
            <xdr:cNvPr id="2217" name="Drop Down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53</xdr:row>
          <xdr:rowOff>0</xdr:rowOff>
        </xdr:from>
        <xdr:to>
          <xdr:col>5</xdr:col>
          <xdr:colOff>31750</xdr:colOff>
          <xdr:row>53</xdr:row>
          <xdr:rowOff>203200</xdr:rowOff>
        </xdr:to>
        <xdr:sp macro="" textlink="">
          <xdr:nvSpPr>
            <xdr:cNvPr id="2218" name="Drop Down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54</xdr:row>
          <xdr:rowOff>0</xdr:rowOff>
        </xdr:from>
        <xdr:to>
          <xdr:col>5</xdr:col>
          <xdr:colOff>31750</xdr:colOff>
          <xdr:row>54</xdr:row>
          <xdr:rowOff>203200</xdr:rowOff>
        </xdr:to>
        <xdr:sp macro="" textlink="">
          <xdr:nvSpPr>
            <xdr:cNvPr id="2219" name="Drop Down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55</xdr:row>
          <xdr:rowOff>0</xdr:rowOff>
        </xdr:from>
        <xdr:to>
          <xdr:col>5</xdr:col>
          <xdr:colOff>31750</xdr:colOff>
          <xdr:row>55</xdr:row>
          <xdr:rowOff>203200</xdr:rowOff>
        </xdr:to>
        <xdr:sp macro="" textlink="">
          <xdr:nvSpPr>
            <xdr:cNvPr id="2220" name="Drop Down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56</xdr:row>
          <xdr:rowOff>0</xdr:rowOff>
        </xdr:from>
        <xdr:to>
          <xdr:col>5</xdr:col>
          <xdr:colOff>31750</xdr:colOff>
          <xdr:row>56</xdr:row>
          <xdr:rowOff>203200</xdr:rowOff>
        </xdr:to>
        <xdr:sp macro="" textlink="">
          <xdr:nvSpPr>
            <xdr:cNvPr id="2221" name="Drop Down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57</xdr:row>
          <xdr:rowOff>0</xdr:rowOff>
        </xdr:from>
        <xdr:to>
          <xdr:col>5</xdr:col>
          <xdr:colOff>31750</xdr:colOff>
          <xdr:row>57</xdr:row>
          <xdr:rowOff>203200</xdr:rowOff>
        </xdr:to>
        <xdr:sp macro="" textlink="">
          <xdr:nvSpPr>
            <xdr:cNvPr id="2223" name="Drop Down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58</xdr:row>
          <xdr:rowOff>0</xdr:rowOff>
        </xdr:from>
        <xdr:to>
          <xdr:col>5</xdr:col>
          <xdr:colOff>31750</xdr:colOff>
          <xdr:row>58</xdr:row>
          <xdr:rowOff>203200</xdr:rowOff>
        </xdr:to>
        <xdr:sp macro="" textlink="">
          <xdr:nvSpPr>
            <xdr:cNvPr id="2224" name="Drop Down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62</xdr:row>
          <xdr:rowOff>0</xdr:rowOff>
        </xdr:from>
        <xdr:to>
          <xdr:col>5</xdr:col>
          <xdr:colOff>31750</xdr:colOff>
          <xdr:row>62</xdr:row>
          <xdr:rowOff>203200</xdr:rowOff>
        </xdr:to>
        <xdr:sp macro="" textlink="">
          <xdr:nvSpPr>
            <xdr:cNvPr id="2225" name="Drop Down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65</xdr:row>
          <xdr:rowOff>0</xdr:rowOff>
        </xdr:from>
        <xdr:to>
          <xdr:col>5</xdr:col>
          <xdr:colOff>31750</xdr:colOff>
          <xdr:row>65</xdr:row>
          <xdr:rowOff>203200</xdr:rowOff>
        </xdr:to>
        <xdr:sp macro="" textlink="">
          <xdr:nvSpPr>
            <xdr:cNvPr id="2226" name="Drop Down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66</xdr:row>
          <xdr:rowOff>0</xdr:rowOff>
        </xdr:from>
        <xdr:to>
          <xdr:col>5</xdr:col>
          <xdr:colOff>31750</xdr:colOff>
          <xdr:row>66</xdr:row>
          <xdr:rowOff>203200</xdr:rowOff>
        </xdr:to>
        <xdr:sp macro="" textlink="">
          <xdr:nvSpPr>
            <xdr:cNvPr id="2227" name="Drop Down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67</xdr:row>
          <xdr:rowOff>0</xdr:rowOff>
        </xdr:from>
        <xdr:to>
          <xdr:col>5</xdr:col>
          <xdr:colOff>31750</xdr:colOff>
          <xdr:row>67</xdr:row>
          <xdr:rowOff>203200</xdr:rowOff>
        </xdr:to>
        <xdr:sp macro="" textlink="">
          <xdr:nvSpPr>
            <xdr:cNvPr id="2228" name="Drop Down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68</xdr:row>
          <xdr:rowOff>0</xdr:rowOff>
        </xdr:from>
        <xdr:to>
          <xdr:col>5</xdr:col>
          <xdr:colOff>31750</xdr:colOff>
          <xdr:row>68</xdr:row>
          <xdr:rowOff>203200</xdr:rowOff>
        </xdr:to>
        <xdr:sp macro="" textlink="">
          <xdr:nvSpPr>
            <xdr:cNvPr id="2229" name="Drop Down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69</xdr:row>
          <xdr:rowOff>0</xdr:rowOff>
        </xdr:from>
        <xdr:to>
          <xdr:col>5</xdr:col>
          <xdr:colOff>31750</xdr:colOff>
          <xdr:row>69</xdr:row>
          <xdr:rowOff>203200</xdr:rowOff>
        </xdr:to>
        <xdr:sp macro="" textlink="">
          <xdr:nvSpPr>
            <xdr:cNvPr id="2230" name="Drop Down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70</xdr:row>
          <xdr:rowOff>0</xdr:rowOff>
        </xdr:from>
        <xdr:to>
          <xdr:col>5</xdr:col>
          <xdr:colOff>31750</xdr:colOff>
          <xdr:row>70</xdr:row>
          <xdr:rowOff>203200</xdr:rowOff>
        </xdr:to>
        <xdr:sp macro="" textlink="">
          <xdr:nvSpPr>
            <xdr:cNvPr id="2231" name="Drop Down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71</xdr:row>
          <xdr:rowOff>0</xdr:rowOff>
        </xdr:from>
        <xdr:to>
          <xdr:col>5</xdr:col>
          <xdr:colOff>31750</xdr:colOff>
          <xdr:row>71</xdr:row>
          <xdr:rowOff>203200</xdr:rowOff>
        </xdr:to>
        <xdr:sp macro="" textlink="">
          <xdr:nvSpPr>
            <xdr:cNvPr id="2232" name="Drop Down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74</xdr:row>
          <xdr:rowOff>0</xdr:rowOff>
        </xdr:from>
        <xdr:to>
          <xdr:col>5</xdr:col>
          <xdr:colOff>31750</xdr:colOff>
          <xdr:row>74</xdr:row>
          <xdr:rowOff>203200</xdr:rowOff>
        </xdr:to>
        <xdr:sp macro="" textlink="">
          <xdr:nvSpPr>
            <xdr:cNvPr id="2233" name="Drop Down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75</xdr:row>
          <xdr:rowOff>0</xdr:rowOff>
        </xdr:from>
        <xdr:to>
          <xdr:col>5</xdr:col>
          <xdr:colOff>31750</xdr:colOff>
          <xdr:row>75</xdr:row>
          <xdr:rowOff>203200</xdr:rowOff>
        </xdr:to>
        <xdr:sp macro="" textlink="">
          <xdr:nvSpPr>
            <xdr:cNvPr id="2234" name="Drop Down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76</xdr:row>
          <xdr:rowOff>0</xdr:rowOff>
        </xdr:from>
        <xdr:to>
          <xdr:col>5</xdr:col>
          <xdr:colOff>31750</xdr:colOff>
          <xdr:row>76</xdr:row>
          <xdr:rowOff>203200</xdr:rowOff>
        </xdr:to>
        <xdr:sp macro="" textlink="">
          <xdr:nvSpPr>
            <xdr:cNvPr id="2235" name="Drop Down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77</xdr:row>
          <xdr:rowOff>0</xdr:rowOff>
        </xdr:from>
        <xdr:to>
          <xdr:col>5</xdr:col>
          <xdr:colOff>31750</xdr:colOff>
          <xdr:row>77</xdr:row>
          <xdr:rowOff>203200</xdr:rowOff>
        </xdr:to>
        <xdr:sp macro="" textlink="">
          <xdr:nvSpPr>
            <xdr:cNvPr id="2236" name="Drop Down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78</xdr:row>
          <xdr:rowOff>0</xdr:rowOff>
        </xdr:from>
        <xdr:to>
          <xdr:col>5</xdr:col>
          <xdr:colOff>31750</xdr:colOff>
          <xdr:row>78</xdr:row>
          <xdr:rowOff>203200</xdr:rowOff>
        </xdr:to>
        <xdr:sp macro="" textlink="">
          <xdr:nvSpPr>
            <xdr:cNvPr id="2237" name="Drop Down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79</xdr:row>
          <xdr:rowOff>0</xdr:rowOff>
        </xdr:from>
        <xdr:to>
          <xdr:col>5</xdr:col>
          <xdr:colOff>31750</xdr:colOff>
          <xdr:row>79</xdr:row>
          <xdr:rowOff>203200</xdr:rowOff>
        </xdr:to>
        <xdr:sp macro="" textlink="">
          <xdr:nvSpPr>
            <xdr:cNvPr id="2238" name="Drop Down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81</xdr:row>
          <xdr:rowOff>0</xdr:rowOff>
        </xdr:from>
        <xdr:to>
          <xdr:col>5</xdr:col>
          <xdr:colOff>31750</xdr:colOff>
          <xdr:row>81</xdr:row>
          <xdr:rowOff>203200</xdr:rowOff>
        </xdr:to>
        <xdr:sp macro="" textlink="">
          <xdr:nvSpPr>
            <xdr:cNvPr id="2239" name="Drop Down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82</xdr:row>
          <xdr:rowOff>0</xdr:rowOff>
        </xdr:from>
        <xdr:to>
          <xdr:col>5</xdr:col>
          <xdr:colOff>31750</xdr:colOff>
          <xdr:row>82</xdr:row>
          <xdr:rowOff>203200</xdr:rowOff>
        </xdr:to>
        <xdr:sp macro="" textlink="">
          <xdr:nvSpPr>
            <xdr:cNvPr id="2240" name="Drop Down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83</xdr:row>
          <xdr:rowOff>0</xdr:rowOff>
        </xdr:from>
        <xdr:to>
          <xdr:col>5</xdr:col>
          <xdr:colOff>31750</xdr:colOff>
          <xdr:row>83</xdr:row>
          <xdr:rowOff>203200</xdr:rowOff>
        </xdr:to>
        <xdr:sp macro="" textlink="">
          <xdr:nvSpPr>
            <xdr:cNvPr id="2241" name="Drop Down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86</xdr:row>
          <xdr:rowOff>0</xdr:rowOff>
        </xdr:from>
        <xdr:to>
          <xdr:col>5</xdr:col>
          <xdr:colOff>31750</xdr:colOff>
          <xdr:row>86</xdr:row>
          <xdr:rowOff>203200</xdr:rowOff>
        </xdr:to>
        <xdr:sp macro="" textlink="">
          <xdr:nvSpPr>
            <xdr:cNvPr id="2251" name="Drop Down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88</xdr:row>
          <xdr:rowOff>0</xdr:rowOff>
        </xdr:from>
        <xdr:to>
          <xdr:col>5</xdr:col>
          <xdr:colOff>31750</xdr:colOff>
          <xdr:row>88</xdr:row>
          <xdr:rowOff>203200</xdr:rowOff>
        </xdr:to>
        <xdr:sp macro="" textlink="">
          <xdr:nvSpPr>
            <xdr:cNvPr id="2252" name="Drop Down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89</xdr:row>
          <xdr:rowOff>0</xdr:rowOff>
        </xdr:from>
        <xdr:to>
          <xdr:col>5</xdr:col>
          <xdr:colOff>31750</xdr:colOff>
          <xdr:row>89</xdr:row>
          <xdr:rowOff>203200</xdr:rowOff>
        </xdr:to>
        <xdr:sp macro="" textlink="">
          <xdr:nvSpPr>
            <xdr:cNvPr id="2253" name="Drop Down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91</xdr:row>
          <xdr:rowOff>0</xdr:rowOff>
        </xdr:from>
        <xdr:to>
          <xdr:col>5</xdr:col>
          <xdr:colOff>31750</xdr:colOff>
          <xdr:row>91</xdr:row>
          <xdr:rowOff>203200</xdr:rowOff>
        </xdr:to>
        <xdr:sp macro="" textlink="">
          <xdr:nvSpPr>
            <xdr:cNvPr id="2254" name="Drop Down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48</xdr:row>
          <xdr:rowOff>0</xdr:rowOff>
        </xdr:from>
        <xdr:to>
          <xdr:col>5</xdr:col>
          <xdr:colOff>31750</xdr:colOff>
          <xdr:row>48</xdr:row>
          <xdr:rowOff>203200</xdr:rowOff>
        </xdr:to>
        <xdr:sp macro="" textlink="">
          <xdr:nvSpPr>
            <xdr:cNvPr id="2257" name="Drop Down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61</xdr:row>
          <xdr:rowOff>12700</xdr:rowOff>
        </xdr:from>
        <xdr:to>
          <xdr:col>5</xdr:col>
          <xdr:colOff>31750</xdr:colOff>
          <xdr:row>62</xdr:row>
          <xdr:rowOff>0</xdr:rowOff>
        </xdr:to>
        <xdr:sp macro="" textlink="">
          <xdr:nvSpPr>
            <xdr:cNvPr id="2258" name="Drop Down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59</xdr:row>
          <xdr:rowOff>0</xdr:rowOff>
        </xdr:from>
        <xdr:to>
          <xdr:col>5</xdr:col>
          <xdr:colOff>31750</xdr:colOff>
          <xdr:row>59</xdr:row>
          <xdr:rowOff>203200</xdr:rowOff>
        </xdr:to>
        <xdr:sp macro="" textlink="">
          <xdr:nvSpPr>
            <xdr:cNvPr id="2259" name="Drop Down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5</xdr:col>
          <xdr:colOff>19050</xdr:colOff>
          <xdr:row>60</xdr:row>
          <xdr:rowOff>203200</xdr:rowOff>
        </xdr:to>
        <xdr:sp macro="" textlink="">
          <xdr:nvSpPr>
            <xdr:cNvPr id="2260" name="Drop Down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61</xdr:row>
          <xdr:rowOff>0</xdr:rowOff>
        </xdr:from>
        <xdr:to>
          <xdr:col>5</xdr:col>
          <xdr:colOff>31750</xdr:colOff>
          <xdr:row>61</xdr:row>
          <xdr:rowOff>203200</xdr:rowOff>
        </xdr:to>
        <xdr:sp macro="" textlink="">
          <xdr:nvSpPr>
            <xdr:cNvPr id="2275" name="Drop Down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62</xdr:row>
          <xdr:rowOff>0</xdr:rowOff>
        </xdr:from>
        <xdr:to>
          <xdr:col>5</xdr:col>
          <xdr:colOff>31750</xdr:colOff>
          <xdr:row>62</xdr:row>
          <xdr:rowOff>203200</xdr:rowOff>
        </xdr:to>
        <xdr:sp macro="" textlink="">
          <xdr:nvSpPr>
            <xdr:cNvPr id="2276" name="Drop Down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80</xdr:row>
          <xdr:rowOff>0</xdr:rowOff>
        </xdr:from>
        <xdr:to>
          <xdr:col>5</xdr:col>
          <xdr:colOff>31750</xdr:colOff>
          <xdr:row>80</xdr:row>
          <xdr:rowOff>203200</xdr:rowOff>
        </xdr:to>
        <xdr:sp macro="" textlink="">
          <xdr:nvSpPr>
            <xdr:cNvPr id="2285" name="Drop Down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87</xdr:row>
          <xdr:rowOff>0</xdr:rowOff>
        </xdr:from>
        <xdr:to>
          <xdr:col>5</xdr:col>
          <xdr:colOff>31750</xdr:colOff>
          <xdr:row>87</xdr:row>
          <xdr:rowOff>203200</xdr:rowOff>
        </xdr:to>
        <xdr:sp macro="" textlink="">
          <xdr:nvSpPr>
            <xdr:cNvPr id="2291" name="Drop Down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19050</xdr:colOff>
          <xdr:row>4</xdr:row>
          <xdr:rowOff>203200</xdr:rowOff>
        </xdr:to>
        <xdr:sp macro="" textlink="">
          <xdr:nvSpPr>
            <xdr:cNvPr id="2292" name="Drop Down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5</xdr:col>
          <xdr:colOff>19050</xdr:colOff>
          <xdr:row>6</xdr:row>
          <xdr:rowOff>203200</xdr:rowOff>
        </xdr:to>
        <xdr:sp macro="" textlink="">
          <xdr:nvSpPr>
            <xdr:cNvPr id="2300" name="Drop Down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90</xdr:row>
          <xdr:rowOff>0</xdr:rowOff>
        </xdr:from>
        <xdr:to>
          <xdr:col>5</xdr:col>
          <xdr:colOff>31750</xdr:colOff>
          <xdr:row>90</xdr:row>
          <xdr:rowOff>203200</xdr:rowOff>
        </xdr:to>
        <xdr:sp macro="" textlink="">
          <xdr:nvSpPr>
            <xdr:cNvPr id="2301" name="Drop Down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19050</xdr:colOff>
          <xdr:row>5</xdr:row>
          <xdr:rowOff>203200</xdr:rowOff>
        </xdr:to>
        <xdr:sp macro="" textlink="">
          <xdr:nvSpPr>
            <xdr:cNvPr id="2305" name="Drop Down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19050</xdr:colOff>
          <xdr:row>7</xdr:row>
          <xdr:rowOff>203200</xdr:rowOff>
        </xdr:to>
        <xdr:sp macro="" textlink="">
          <xdr:nvSpPr>
            <xdr:cNvPr id="2306" name="Drop Down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1"/>
  <sheetViews>
    <sheetView showRowColHeaders="0" workbookViewId="0">
      <selection activeCell="L60" sqref="L60"/>
    </sheetView>
  </sheetViews>
  <sheetFormatPr defaultColWidth="9.1796875" defaultRowHeight="12.5" x14ac:dyDescent="0.25"/>
  <cols>
    <col min="1" max="1" width="3.81640625" style="5" customWidth="1"/>
    <col min="2" max="2" width="36.7265625" style="5" customWidth="1"/>
    <col min="3" max="3" width="14.1796875" style="5" customWidth="1"/>
    <col min="4" max="4" width="18.1796875" style="5" customWidth="1"/>
    <col min="5" max="6" width="9.1796875" style="5"/>
    <col min="7" max="7" width="10.1796875" style="5" customWidth="1"/>
    <col min="8" max="16384" width="9.1796875" style="5"/>
  </cols>
  <sheetData>
    <row r="1" spans="1:12" x14ac:dyDescent="0.25">
      <c r="A1" s="139"/>
      <c r="B1" s="139"/>
      <c r="C1" s="139"/>
      <c r="D1" s="139"/>
      <c r="E1" s="139"/>
      <c r="F1" s="139"/>
      <c r="G1" s="139"/>
      <c r="H1" s="139"/>
      <c r="I1" s="139"/>
      <c r="J1" s="139"/>
      <c r="K1" s="139"/>
      <c r="L1" s="139"/>
    </row>
    <row r="2" spans="1:12" x14ac:dyDescent="0.25">
      <c r="A2" s="139"/>
      <c r="B2" s="139"/>
      <c r="C2" s="139"/>
      <c r="D2" s="139"/>
      <c r="E2" s="139"/>
      <c r="F2" s="139"/>
      <c r="G2" s="139"/>
      <c r="H2" s="139"/>
      <c r="I2" s="139"/>
      <c r="J2" s="139"/>
      <c r="K2" s="139"/>
      <c r="L2" s="139"/>
    </row>
    <row r="3" spans="1:12" x14ac:dyDescent="0.25">
      <c r="A3" s="139"/>
      <c r="B3"/>
      <c r="C3" s="139"/>
      <c r="D3" s="139"/>
      <c r="E3" s="139"/>
      <c r="F3" s="139"/>
      <c r="G3" s="139"/>
      <c r="H3" s="139"/>
      <c r="I3" s="139"/>
      <c r="J3" s="139"/>
      <c r="K3" s="139"/>
      <c r="L3" s="139"/>
    </row>
    <row r="10" spans="1:12" x14ac:dyDescent="0.25">
      <c r="B10" s="5" t="s">
        <v>131</v>
      </c>
      <c r="C10" s="62"/>
    </row>
    <row r="11" spans="1:12" x14ac:dyDescent="0.25">
      <c r="B11" s="5" t="s">
        <v>132</v>
      </c>
      <c r="C11" s="61">
        <f ca="1">TODAY()</f>
        <v>46168</v>
      </c>
    </row>
  </sheetData>
  <sheetProtection password="D92A" sheet="1"/>
  <phoneticPr fontId="9"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111"/>
  <sheetViews>
    <sheetView showRowColHeaders="0" tabSelected="1" workbookViewId="0">
      <selection activeCell="D6" sqref="D6"/>
    </sheetView>
  </sheetViews>
  <sheetFormatPr defaultColWidth="9.1796875" defaultRowHeight="12.5" x14ac:dyDescent="0.25"/>
  <cols>
    <col min="1" max="1" width="3.453125" style="5" customWidth="1"/>
    <col min="2" max="2" width="1.7265625" style="5" customWidth="1"/>
    <col min="3" max="3" width="46.54296875" style="5" bestFit="1" customWidth="1"/>
    <col min="4" max="4" width="14.54296875" style="18" customWidth="1"/>
    <col min="5" max="5" width="14.26953125" style="8" customWidth="1"/>
    <col min="6" max="6" width="2.1796875" style="8" customWidth="1"/>
    <col min="7" max="7" width="16" style="5" customWidth="1"/>
    <col min="8" max="19" width="12.7265625" style="5" customWidth="1"/>
    <col min="20" max="16384" width="9.1796875" style="5"/>
  </cols>
  <sheetData>
    <row r="1" spans="1:19" ht="20" x14ac:dyDescent="0.4">
      <c r="B1" s="64" t="s">
        <v>179</v>
      </c>
      <c r="C1" s="9"/>
      <c r="D1" s="9"/>
      <c r="E1" s="10"/>
      <c r="F1" s="10"/>
      <c r="G1" s="11"/>
      <c r="H1" s="11"/>
      <c r="I1" s="9"/>
      <c r="J1" s="11"/>
      <c r="K1" s="11"/>
      <c r="L1" s="11"/>
      <c r="M1" s="11"/>
      <c r="N1" s="11"/>
      <c r="O1" s="11"/>
      <c r="P1" s="11"/>
      <c r="Q1" s="11"/>
      <c r="R1" s="11"/>
      <c r="S1" s="11"/>
    </row>
    <row r="2" spans="1:19" ht="17.25" customHeight="1" x14ac:dyDescent="0.4">
      <c r="B2" s="63" t="s">
        <v>65</v>
      </c>
      <c r="C2" s="11"/>
      <c r="D2" s="9"/>
      <c r="E2" s="10"/>
      <c r="F2" s="10"/>
      <c r="G2" s="11"/>
      <c r="H2" s="11"/>
      <c r="I2" s="9"/>
      <c r="J2" s="11"/>
      <c r="K2" s="11"/>
      <c r="L2" s="11"/>
      <c r="M2" s="11"/>
      <c r="N2" s="11"/>
      <c r="O2" s="11"/>
      <c r="P2" s="11"/>
      <c r="Q2" s="11"/>
      <c r="R2" s="11"/>
      <c r="S2" s="11"/>
    </row>
    <row r="3" spans="1:19" ht="15.5" x14ac:dyDescent="0.35">
      <c r="B3" s="12"/>
      <c r="C3" s="101"/>
      <c r="D3" s="13" t="s">
        <v>54</v>
      </c>
      <c r="E3" s="102" t="s">
        <v>55</v>
      </c>
      <c r="F3" s="102"/>
      <c r="G3" s="14" t="s">
        <v>0</v>
      </c>
      <c r="H3" s="15" t="s">
        <v>1</v>
      </c>
      <c r="I3" s="14" t="s">
        <v>2</v>
      </c>
      <c r="J3" s="15" t="s">
        <v>3</v>
      </c>
      <c r="K3" s="14" t="s">
        <v>4</v>
      </c>
      <c r="L3" s="15" t="s">
        <v>5</v>
      </c>
      <c r="M3" s="14" t="s">
        <v>6</v>
      </c>
      <c r="N3" s="14" t="s">
        <v>7</v>
      </c>
      <c r="O3" s="15" t="s">
        <v>8</v>
      </c>
      <c r="P3" s="14" t="s">
        <v>9</v>
      </c>
      <c r="Q3" s="15" t="s">
        <v>10</v>
      </c>
      <c r="R3" s="14" t="s">
        <v>11</v>
      </c>
      <c r="S3" s="13" t="s">
        <v>12</v>
      </c>
    </row>
    <row r="4" spans="1:19" ht="13" x14ac:dyDescent="0.3">
      <c r="B4" s="6" t="s">
        <v>13</v>
      </c>
      <c r="C4" s="2"/>
      <c r="D4" s="2"/>
      <c r="E4" s="16"/>
      <c r="F4" s="16"/>
      <c r="G4" s="17"/>
      <c r="H4" s="17"/>
      <c r="I4" s="17"/>
      <c r="J4" s="17"/>
      <c r="K4" s="17"/>
      <c r="L4" s="17"/>
      <c r="M4" s="17"/>
      <c r="N4" s="17"/>
      <c r="O4" s="17"/>
      <c r="P4" s="17"/>
      <c r="Q4" s="17"/>
      <c r="R4" s="17"/>
      <c r="S4" s="17"/>
    </row>
    <row r="5" spans="1:19" ht="17.149999999999999" customHeight="1" x14ac:dyDescent="0.25">
      <c r="B5" s="1"/>
      <c r="C5" s="2" t="s">
        <v>116</v>
      </c>
      <c r="D5" s="37">
        <v>100000</v>
      </c>
      <c r="E5" s="7">
        <v>5</v>
      </c>
      <c r="F5" s="7"/>
      <c r="G5" s="79">
        <f t="shared" ref="G5:R5" si="0">IF($E$5=1,$E$106,IF($E$5=2,$E$107,IF($E$5=3,$E$108,IF($E$5=4,$E$109,IF($E$5=5,$E$110,0)))))*$D$5</f>
        <v>8333.3333333333321</v>
      </c>
      <c r="H5" s="79">
        <f t="shared" si="0"/>
        <v>8333.3333333333321</v>
      </c>
      <c r="I5" s="79">
        <f t="shared" si="0"/>
        <v>8333.3333333333321</v>
      </c>
      <c r="J5" s="79">
        <f t="shared" si="0"/>
        <v>8333.3333333333321</v>
      </c>
      <c r="K5" s="79">
        <f t="shared" si="0"/>
        <v>8333.3333333333321</v>
      </c>
      <c r="L5" s="79">
        <f t="shared" si="0"/>
        <v>8333.3333333333321</v>
      </c>
      <c r="M5" s="79">
        <f t="shared" si="0"/>
        <v>8333.3333333333321</v>
      </c>
      <c r="N5" s="79">
        <f t="shared" si="0"/>
        <v>8333.3333333333321</v>
      </c>
      <c r="O5" s="79">
        <f t="shared" si="0"/>
        <v>8333.3333333333321</v>
      </c>
      <c r="P5" s="79">
        <f t="shared" si="0"/>
        <v>8333.3333333333321</v>
      </c>
      <c r="Q5" s="79">
        <f t="shared" si="0"/>
        <v>8333.3333333333321</v>
      </c>
      <c r="R5" s="79">
        <f t="shared" si="0"/>
        <v>8333.3333333333321</v>
      </c>
      <c r="S5" s="17">
        <f t="shared" ref="S5:S12" si="1">SUM(G5:R5)</f>
        <v>99999.999999999956</v>
      </c>
    </row>
    <row r="6" spans="1:19" ht="17.149999999999999" customHeight="1" x14ac:dyDescent="0.25">
      <c r="B6" s="1"/>
      <c r="C6" s="2" t="s">
        <v>180</v>
      </c>
      <c r="D6" s="37"/>
      <c r="E6" s="7">
        <v>3</v>
      </c>
      <c r="F6" s="7"/>
      <c r="G6" s="79">
        <f>IF($E$6=1,$E$106,IF($E$6=2,$E$107,IF($E$6=3,$E$108,IF($E$6=4,$E$109,IF($E$6=5,$E$110,0)))))*$D$6</f>
        <v>0</v>
      </c>
      <c r="H6" s="79">
        <f t="shared" ref="H6:R6" si="2">IF($E$6=1,$E$106,IF($E$6=2,$E$107,IF($E$6=3,$E$108,IF($E$6=4,$E$109,IF($E$6=5,$E$110,0)))))*$D$6</f>
        <v>0</v>
      </c>
      <c r="I6" s="79">
        <f t="shared" si="2"/>
        <v>0</v>
      </c>
      <c r="J6" s="79">
        <f t="shared" si="2"/>
        <v>0</v>
      </c>
      <c r="K6" s="79">
        <f t="shared" si="2"/>
        <v>0</v>
      </c>
      <c r="L6" s="79">
        <f t="shared" si="2"/>
        <v>0</v>
      </c>
      <c r="M6" s="79">
        <f t="shared" si="2"/>
        <v>0</v>
      </c>
      <c r="N6" s="79">
        <f t="shared" si="2"/>
        <v>0</v>
      </c>
      <c r="O6" s="79">
        <f t="shared" si="2"/>
        <v>0</v>
      </c>
      <c r="P6" s="79">
        <f t="shared" si="2"/>
        <v>0</v>
      </c>
      <c r="Q6" s="79">
        <f t="shared" si="2"/>
        <v>0</v>
      </c>
      <c r="R6" s="79">
        <f t="shared" si="2"/>
        <v>0</v>
      </c>
      <c r="S6" s="17">
        <f>SUM(G6:R6)</f>
        <v>0</v>
      </c>
    </row>
    <row r="7" spans="1:19" ht="17.149999999999999" customHeight="1" x14ac:dyDescent="0.25">
      <c r="B7" s="1"/>
      <c r="C7" s="2" t="s">
        <v>117</v>
      </c>
      <c r="D7" s="37"/>
      <c r="E7" s="7">
        <v>5</v>
      </c>
      <c r="F7" s="7"/>
      <c r="G7" s="79">
        <f>IF($E$7=1,$E$106,IF($E$7=2,$E$107,IF($E$7=3,$E$108,IF($E$7=4,$E$109,IF($E$7=5,$E$110,0)))))*$D$7</f>
        <v>0</v>
      </c>
      <c r="H7" s="79">
        <f>IF($E$7=1,$E$106,IF($E$7=2,$E$107,IF($E$7=3,$E$108,IF($E$7=4,$E$109,IF($E$7=5,$E$110,0)))))*$D$7</f>
        <v>0</v>
      </c>
      <c r="I7" s="79">
        <f>IF($E$7=1,$E$106,IF($E$7=2,$E$107,IF($E$7=3,$E$108,IF($E$7=4,$E$109,IF($E$7=5,$E$110,0)))))*$D$7</f>
        <v>0</v>
      </c>
      <c r="J7" s="79">
        <f t="shared" ref="J7:R7" si="3">IF($E$7=1,$E$106,IF($E$7=2,$E$107,IF($E$7=3,$E$108,IF($E$7=4,$E$109,IF($E$7=5,$E$110,0)))))*$D$7</f>
        <v>0</v>
      </c>
      <c r="K7" s="79">
        <f t="shared" si="3"/>
        <v>0</v>
      </c>
      <c r="L7" s="79">
        <f t="shared" si="3"/>
        <v>0</v>
      </c>
      <c r="M7" s="79">
        <f t="shared" si="3"/>
        <v>0</v>
      </c>
      <c r="N7" s="79">
        <f t="shared" si="3"/>
        <v>0</v>
      </c>
      <c r="O7" s="79">
        <f t="shared" si="3"/>
        <v>0</v>
      </c>
      <c r="P7" s="79">
        <f t="shared" si="3"/>
        <v>0</v>
      </c>
      <c r="Q7" s="79">
        <f t="shared" si="3"/>
        <v>0</v>
      </c>
      <c r="R7" s="79">
        <f t="shared" si="3"/>
        <v>0</v>
      </c>
      <c r="S7" s="17">
        <f t="shared" si="1"/>
        <v>0</v>
      </c>
    </row>
    <row r="8" spans="1:19" ht="17.149999999999999" customHeight="1" x14ac:dyDescent="0.25">
      <c r="B8" s="1"/>
      <c r="C8" s="2" t="s">
        <v>181</v>
      </c>
      <c r="D8" s="37"/>
      <c r="E8" s="7">
        <v>3</v>
      </c>
      <c r="F8" s="7"/>
      <c r="G8" s="79">
        <f>IF($E$8=1,$E$106,IF($E$8=2,$E$107,IF($E$8=3,$E$108,IF($E$8=4,$E$109,IF($E$8=5,$E$110,0)))))*$D$8</f>
        <v>0</v>
      </c>
      <c r="H8" s="79">
        <f t="shared" ref="H8:R8" si="4">IF($E$8=1,$E$106,IF($E$8=2,$E$107,IF($E$8=3,$E$108,IF($E$8=4,$E$109,IF($E$8=5,$E$110,0)))))*$D$8</f>
        <v>0</v>
      </c>
      <c r="I8" s="79">
        <f t="shared" si="4"/>
        <v>0</v>
      </c>
      <c r="J8" s="79">
        <f t="shared" si="4"/>
        <v>0</v>
      </c>
      <c r="K8" s="79">
        <f t="shared" si="4"/>
        <v>0</v>
      </c>
      <c r="L8" s="79">
        <f t="shared" si="4"/>
        <v>0</v>
      </c>
      <c r="M8" s="79">
        <f t="shared" si="4"/>
        <v>0</v>
      </c>
      <c r="N8" s="79">
        <f t="shared" si="4"/>
        <v>0</v>
      </c>
      <c r="O8" s="79">
        <f t="shared" si="4"/>
        <v>0</v>
      </c>
      <c r="P8" s="79">
        <f t="shared" si="4"/>
        <v>0</v>
      </c>
      <c r="Q8" s="79">
        <f t="shared" si="4"/>
        <v>0</v>
      </c>
      <c r="R8" s="79">
        <f t="shared" si="4"/>
        <v>0</v>
      </c>
      <c r="S8" s="17">
        <f>SUM(G8:R8)</f>
        <v>0</v>
      </c>
    </row>
    <row r="9" spans="1:19" ht="17.149999999999999" customHeight="1" x14ac:dyDescent="0.25">
      <c r="B9" s="1"/>
      <c r="C9" s="2" t="s">
        <v>14</v>
      </c>
      <c r="D9" s="37"/>
      <c r="E9" s="7">
        <v>3</v>
      </c>
      <c r="F9" s="7"/>
      <c r="G9" s="79">
        <f>IF($E$9=1,$E$106,IF($E$9=2,$E$107,IF($E$9=3,$E$108,IF($E$9=4,$E$109,IF($E$9=5,$E$110,0)))))*$D$9</f>
        <v>0</v>
      </c>
      <c r="H9" s="79">
        <f t="shared" ref="H9:R9" si="5">IF($E$9=1,$E$106,IF($E$9=2,$E$107,IF($E$9=3,$E$108,IF($E$9=4,$E$109,IF($E$9=5,$E$110,0)))))*$D$9</f>
        <v>0</v>
      </c>
      <c r="I9" s="79">
        <f t="shared" si="5"/>
        <v>0</v>
      </c>
      <c r="J9" s="79">
        <f t="shared" si="5"/>
        <v>0</v>
      </c>
      <c r="K9" s="79">
        <f t="shared" si="5"/>
        <v>0</v>
      </c>
      <c r="L9" s="79">
        <f t="shared" si="5"/>
        <v>0</v>
      </c>
      <c r="M9" s="79">
        <f t="shared" si="5"/>
        <v>0</v>
      </c>
      <c r="N9" s="79">
        <f t="shared" si="5"/>
        <v>0</v>
      </c>
      <c r="O9" s="79">
        <f t="shared" si="5"/>
        <v>0</v>
      </c>
      <c r="P9" s="79">
        <f t="shared" si="5"/>
        <v>0</v>
      </c>
      <c r="Q9" s="79">
        <f t="shared" si="5"/>
        <v>0</v>
      </c>
      <c r="R9" s="79">
        <f t="shared" si="5"/>
        <v>0</v>
      </c>
      <c r="S9" s="17">
        <f t="shared" si="1"/>
        <v>0</v>
      </c>
    </row>
    <row r="10" spans="1:19" ht="17.149999999999999" customHeight="1" x14ac:dyDescent="0.25">
      <c r="B10" s="1"/>
      <c r="C10" s="2" t="s">
        <v>182</v>
      </c>
      <c r="D10" s="37"/>
      <c r="E10" s="7">
        <v>3</v>
      </c>
      <c r="F10" s="7"/>
      <c r="G10" s="79">
        <f t="shared" ref="G10:R10" si="6">IF($E$10=1,$E$106,IF($E$10=2,$E$107,IF($E$10=3,$E$108,IF($E$10=4,$E$109,IF($E$10=5,$E$110,0)))))*$D$10</f>
        <v>0</v>
      </c>
      <c r="H10" s="79">
        <f t="shared" si="6"/>
        <v>0</v>
      </c>
      <c r="I10" s="79">
        <f t="shared" si="6"/>
        <v>0</v>
      </c>
      <c r="J10" s="79">
        <f t="shared" si="6"/>
        <v>0</v>
      </c>
      <c r="K10" s="79">
        <f t="shared" si="6"/>
        <v>0</v>
      </c>
      <c r="L10" s="79">
        <f t="shared" si="6"/>
        <v>0</v>
      </c>
      <c r="M10" s="79">
        <f t="shared" si="6"/>
        <v>0</v>
      </c>
      <c r="N10" s="79">
        <f t="shared" si="6"/>
        <v>0</v>
      </c>
      <c r="O10" s="79">
        <f t="shared" si="6"/>
        <v>0</v>
      </c>
      <c r="P10" s="79">
        <f t="shared" si="6"/>
        <v>0</v>
      </c>
      <c r="Q10" s="79">
        <f t="shared" si="6"/>
        <v>0</v>
      </c>
      <c r="R10" s="79">
        <f t="shared" si="6"/>
        <v>0</v>
      </c>
      <c r="S10" s="17">
        <f t="shared" si="1"/>
        <v>0</v>
      </c>
    </row>
    <row r="11" spans="1:19" ht="17.149999999999999" customHeight="1" x14ac:dyDescent="0.25">
      <c r="B11" s="1"/>
      <c r="C11" s="2" t="s">
        <v>67</v>
      </c>
      <c r="D11" s="37"/>
      <c r="E11" s="7">
        <v>3</v>
      </c>
      <c r="F11" s="7"/>
      <c r="G11" s="79">
        <f t="shared" ref="G11:R11" si="7">IF($E$11=1,$E$106,IF($E$11=2,$E$107,IF($E$11=3,$E$108,IF($E$11=4,$E$109,IF($E$11=5,$E$110,0)))))*$D$11</f>
        <v>0</v>
      </c>
      <c r="H11" s="79">
        <f t="shared" si="7"/>
        <v>0</v>
      </c>
      <c r="I11" s="79">
        <f t="shared" si="7"/>
        <v>0</v>
      </c>
      <c r="J11" s="79">
        <f t="shared" si="7"/>
        <v>0</v>
      </c>
      <c r="K11" s="79">
        <f t="shared" si="7"/>
        <v>0</v>
      </c>
      <c r="L11" s="79">
        <f t="shared" si="7"/>
        <v>0</v>
      </c>
      <c r="M11" s="79">
        <f t="shared" si="7"/>
        <v>0</v>
      </c>
      <c r="N11" s="79">
        <f t="shared" si="7"/>
        <v>0</v>
      </c>
      <c r="O11" s="79">
        <f t="shared" si="7"/>
        <v>0</v>
      </c>
      <c r="P11" s="79">
        <f t="shared" si="7"/>
        <v>0</v>
      </c>
      <c r="Q11" s="79">
        <f t="shared" si="7"/>
        <v>0</v>
      </c>
      <c r="R11" s="79">
        <f t="shared" si="7"/>
        <v>0</v>
      </c>
      <c r="S11" s="17">
        <f t="shared" si="1"/>
        <v>0</v>
      </c>
    </row>
    <row r="12" spans="1:19" s="40" customFormat="1" ht="16.5" customHeight="1" x14ac:dyDescent="0.25">
      <c r="A12" s="5"/>
      <c r="B12" s="1"/>
      <c r="C12" s="3" t="s">
        <v>68</v>
      </c>
      <c r="D12" s="37"/>
      <c r="E12" s="46">
        <v>3</v>
      </c>
      <c r="F12" s="7"/>
      <c r="G12" s="79">
        <f t="shared" ref="G12:R12" si="8">IF($E$12=1,$E$106,IF($E$12=2,$E$107,IF($E$12=3,$E$108,IF($E$12=4,$E$109,IF($E$12=5,$E$110,0)))))*$D$12</f>
        <v>0</v>
      </c>
      <c r="H12" s="79">
        <f t="shared" si="8"/>
        <v>0</v>
      </c>
      <c r="I12" s="79">
        <f t="shared" si="8"/>
        <v>0</v>
      </c>
      <c r="J12" s="79">
        <f t="shared" si="8"/>
        <v>0</v>
      </c>
      <c r="K12" s="79">
        <f t="shared" si="8"/>
        <v>0</v>
      </c>
      <c r="L12" s="79">
        <f t="shared" si="8"/>
        <v>0</v>
      </c>
      <c r="M12" s="79">
        <f t="shared" si="8"/>
        <v>0</v>
      </c>
      <c r="N12" s="79">
        <f t="shared" si="8"/>
        <v>0</v>
      </c>
      <c r="O12" s="79">
        <f t="shared" si="8"/>
        <v>0</v>
      </c>
      <c r="P12" s="79">
        <f t="shared" si="8"/>
        <v>0</v>
      </c>
      <c r="Q12" s="79">
        <f t="shared" si="8"/>
        <v>0</v>
      </c>
      <c r="R12" s="79">
        <f t="shared" si="8"/>
        <v>0</v>
      </c>
      <c r="S12" s="17">
        <f t="shared" si="1"/>
        <v>0</v>
      </c>
    </row>
    <row r="13" spans="1:19" ht="16.5" customHeight="1" x14ac:dyDescent="0.25">
      <c r="A13" s="40"/>
      <c r="B13" s="19" t="s">
        <v>15</v>
      </c>
      <c r="C13" s="38"/>
      <c r="D13" s="21">
        <f>S13</f>
        <v>99999.999999999956</v>
      </c>
      <c r="E13" s="22" t="s">
        <v>63</v>
      </c>
      <c r="F13" s="22"/>
      <c r="G13" s="39">
        <f>SUM(G5:G12)-G6-G8</f>
        <v>8333.3333333333321</v>
      </c>
      <c r="H13" s="39">
        <f t="shared" ref="H13:S13" si="9">SUM(H5:H12)-H6-H8</f>
        <v>8333.3333333333321</v>
      </c>
      <c r="I13" s="39">
        <f t="shared" si="9"/>
        <v>8333.3333333333321</v>
      </c>
      <c r="J13" s="39">
        <f t="shared" si="9"/>
        <v>8333.3333333333321</v>
      </c>
      <c r="K13" s="39">
        <f t="shared" si="9"/>
        <v>8333.3333333333321</v>
      </c>
      <c r="L13" s="39">
        <f t="shared" si="9"/>
        <v>8333.3333333333321</v>
      </c>
      <c r="M13" s="39">
        <f t="shared" si="9"/>
        <v>8333.3333333333321</v>
      </c>
      <c r="N13" s="39">
        <f t="shared" si="9"/>
        <v>8333.3333333333321</v>
      </c>
      <c r="O13" s="39">
        <f t="shared" si="9"/>
        <v>8333.3333333333321</v>
      </c>
      <c r="P13" s="39">
        <f t="shared" si="9"/>
        <v>8333.3333333333321</v>
      </c>
      <c r="Q13" s="39">
        <f t="shared" si="9"/>
        <v>8333.3333333333321</v>
      </c>
      <c r="R13" s="39">
        <f t="shared" si="9"/>
        <v>8333.3333333333321</v>
      </c>
      <c r="S13" s="39">
        <f t="shared" si="9"/>
        <v>99999.999999999956</v>
      </c>
    </row>
    <row r="14" spans="1:19" ht="16.5" customHeight="1" x14ac:dyDescent="0.3">
      <c r="B14" s="6" t="s">
        <v>52</v>
      </c>
      <c r="C14" s="2"/>
      <c r="D14" s="2"/>
      <c r="E14" s="16"/>
      <c r="F14" s="16"/>
      <c r="G14" s="17"/>
      <c r="H14" s="17"/>
      <c r="I14" s="17"/>
      <c r="J14" s="17"/>
      <c r="K14" s="17"/>
      <c r="L14" s="17"/>
      <c r="M14" s="17"/>
      <c r="N14" s="17"/>
      <c r="O14" s="17"/>
      <c r="P14" s="17"/>
      <c r="Q14" s="17"/>
      <c r="R14" s="17"/>
      <c r="S14" s="17"/>
    </row>
    <row r="15" spans="1:19" ht="17.149999999999999" customHeight="1" x14ac:dyDescent="0.25">
      <c r="B15" s="1" t="s">
        <v>31</v>
      </c>
      <c r="C15" s="2"/>
      <c r="D15" s="2"/>
      <c r="E15" s="16"/>
      <c r="F15" s="16"/>
      <c r="G15" s="17"/>
      <c r="H15" s="17"/>
      <c r="I15" s="17"/>
      <c r="J15" s="17"/>
      <c r="K15" s="17"/>
      <c r="L15" s="17" t="s">
        <v>16</v>
      </c>
      <c r="M15" s="17"/>
      <c r="N15" s="17"/>
      <c r="O15" s="17"/>
      <c r="P15" s="17"/>
      <c r="Q15" s="17"/>
      <c r="R15" s="17"/>
      <c r="S15" s="17"/>
    </row>
    <row r="16" spans="1:19" ht="17.149999999999999" customHeight="1" x14ac:dyDescent="0.25">
      <c r="B16" s="1"/>
      <c r="C16" s="2" t="s">
        <v>30</v>
      </c>
      <c r="D16" s="37"/>
      <c r="E16" s="7">
        <v>3</v>
      </c>
      <c r="F16" s="7"/>
      <c r="G16" s="79">
        <f t="shared" ref="G16:R16" si="10">IF($E$16=1,$E$106,IF($E$16=2,$E$107,IF($E$16=3,$E$108,IF($E$16=4,$E$109,IF($E$16=5,$E$110,0)))))*$D$16</f>
        <v>0</v>
      </c>
      <c r="H16" s="79">
        <f t="shared" si="10"/>
        <v>0</v>
      </c>
      <c r="I16" s="79">
        <f t="shared" si="10"/>
        <v>0</v>
      </c>
      <c r="J16" s="79">
        <f t="shared" si="10"/>
        <v>0</v>
      </c>
      <c r="K16" s="79">
        <f t="shared" si="10"/>
        <v>0</v>
      </c>
      <c r="L16" s="79">
        <f t="shared" si="10"/>
        <v>0</v>
      </c>
      <c r="M16" s="79">
        <f t="shared" si="10"/>
        <v>0</v>
      </c>
      <c r="N16" s="79">
        <f t="shared" si="10"/>
        <v>0</v>
      </c>
      <c r="O16" s="79">
        <f t="shared" si="10"/>
        <v>0</v>
      </c>
      <c r="P16" s="79">
        <f t="shared" si="10"/>
        <v>0</v>
      </c>
      <c r="Q16" s="79">
        <f t="shared" si="10"/>
        <v>0</v>
      </c>
      <c r="R16" s="79">
        <f t="shared" si="10"/>
        <v>0</v>
      </c>
      <c r="S16" s="17">
        <f>SUM(G16:R16)</f>
        <v>0</v>
      </c>
    </row>
    <row r="17" spans="2:19" ht="17.149999999999999" customHeight="1" x14ac:dyDescent="0.25">
      <c r="B17" s="1"/>
      <c r="C17" s="2" t="s">
        <v>69</v>
      </c>
      <c r="D17" s="37"/>
      <c r="E17" s="7">
        <v>3</v>
      </c>
      <c r="F17" s="7"/>
      <c r="G17" s="79">
        <f t="shared" ref="G17:R17" si="11">IF($E$17=1,$E$106,IF($E$17=2,$E$107,IF($E$17=3,$E$108,IF($E$17=4,$E$109,IF($E$17=5,$E$110,0)))))*$D$17</f>
        <v>0</v>
      </c>
      <c r="H17" s="79">
        <f t="shared" si="11"/>
        <v>0</v>
      </c>
      <c r="I17" s="79">
        <f t="shared" si="11"/>
        <v>0</v>
      </c>
      <c r="J17" s="79">
        <f t="shared" si="11"/>
        <v>0</v>
      </c>
      <c r="K17" s="79">
        <f t="shared" si="11"/>
        <v>0</v>
      </c>
      <c r="L17" s="79">
        <f t="shared" si="11"/>
        <v>0</v>
      </c>
      <c r="M17" s="79">
        <f t="shared" si="11"/>
        <v>0</v>
      </c>
      <c r="N17" s="79">
        <f t="shared" si="11"/>
        <v>0</v>
      </c>
      <c r="O17" s="79">
        <f t="shared" si="11"/>
        <v>0</v>
      </c>
      <c r="P17" s="79">
        <f t="shared" si="11"/>
        <v>0</v>
      </c>
      <c r="Q17" s="79">
        <f t="shared" si="11"/>
        <v>0</v>
      </c>
      <c r="R17" s="79">
        <f t="shared" si="11"/>
        <v>0</v>
      </c>
      <c r="S17" s="17">
        <f t="shared" ref="S17:S52" si="12">SUM(G17:R17)</f>
        <v>0</v>
      </c>
    </row>
    <row r="18" spans="2:19" ht="17.149999999999999" customHeight="1" x14ac:dyDescent="0.25">
      <c r="B18" s="1"/>
      <c r="C18" s="2" t="s">
        <v>70</v>
      </c>
      <c r="D18" s="37"/>
      <c r="E18" s="7">
        <v>3</v>
      </c>
      <c r="F18" s="7"/>
      <c r="G18" s="79">
        <f t="shared" ref="G18:R18" si="13">IF($E$18=1,$E$106,IF($E$18=2,$E$107,IF($E$18=3,$E$108,IF($E$18=4,$E$109,IF($E$18=5,$E$110,0)))))*$D$18</f>
        <v>0</v>
      </c>
      <c r="H18" s="79">
        <f t="shared" si="13"/>
        <v>0</v>
      </c>
      <c r="I18" s="79">
        <f t="shared" si="13"/>
        <v>0</v>
      </c>
      <c r="J18" s="79">
        <f t="shared" si="13"/>
        <v>0</v>
      </c>
      <c r="K18" s="79">
        <f t="shared" si="13"/>
        <v>0</v>
      </c>
      <c r="L18" s="79">
        <f t="shared" si="13"/>
        <v>0</v>
      </c>
      <c r="M18" s="79">
        <f t="shared" si="13"/>
        <v>0</v>
      </c>
      <c r="N18" s="79">
        <f t="shared" si="13"/>
        <v>0</v>
      </c>
      <c r="O18" s="79">
        <f t="shared" si="13"/>
        <v>0</v>
      </c>
      <c r="P18" s="79">
        <f t="shared" si="13"/>
        <v>0</v>
      </c>
      <c r="Q18" s="79">
        <f t="shared" si="13"/>
        <v>0</v>
      </c>
      <c r="R18" s="79">
        <f t="shared" si="13"/>
        <v>0</v>
      </c>
      <c r="S18" s="17">
        <f t="shared" si="12"/>
        <v>0</v>
      </c>
    </row>
    <row r="19" spans="2:19" ht="17.149999999999999" customHeight="1" x14ac:dyDescent="0.25">
      <c r="B19" s="1"/>
      <c r="C19" s="2" t="s">
        <v>66</v>
      </c>
      <c r="D19" s="37"/>
      <c r="E19" s="7">
        <v>3</v>
      </c>
      <c r="F19" s="7"/>
      <c r="G19" s="79">
        <f t="shared" ref="G19:R19" si="14">IF($E$19=1,$E$106,IF($E$19=2,$E$107,IF($E$19=3,$E$108,IF($E$19=4,$E$109,IF($E$19=5,$E$110,0)))))*$D$19</f>
        <v>0</v>
      </c>
      <c r="H19" s="79">
        <f t="shared" si="14"/>
        <v>0</v>
      </c>
      <c r="I19" s="79">
        <f t="shared" si="14"/>
        <v>0</v>
      </c>
      <c r="J19" s="79">
        <f t="shared" si="14"/>
        <v>0</v>
      </c>
      <c r="K19" s="79">
        <f t="shared" si="14"/>
        <v>0</v>
      </c>
      <c r="L19" s="79">
        <f t="shared" si="14"/>
        <v>0</v>
      </c>
      <c r="M19" s="79">
        <f t="shared" si="14"/>
        <v>0</v>
      </c>
      <c r="N19" s="79">
        <f t="shared" si="14"/>
        <v>0</v>
      </c>
      <c r="O19" s="79">
        <f t="shared" si="14"/>
        <v>0</v>
      </c>
      <c r="P19" s="79">
        <f t="shared" si="14"/>
        <v>0</v>
      </c>
      <c r="Q19" s="79">
        <f t="shared" si="14"/>
        <v>0</v>
      </c>
      <c r="R19" s="79">
        <f t="shared" si="14"/>
        <v>0</v>
      </c>
      <c r="S19" s="17">
        <f>SUM(G19:R19)</f>
        <v>0</v>
      </c>
    </row>
    <row r="20" spans="2:19" ht="17.149999999999999" customHeight="1" x14ac:dyDescent="0.25">
      <c r="B20" s="1"/>
      <c r="C20" s="2" t="s">
        <v>71</v>
      </c>
      <c r="D20" s="37"/>
      <c r="E20" s="7">
        <v>3</v>
      </c>
      <c r="F20" s="7"/>
      <c r="G20" s="79">
        <f t="shared" ref="G20:R20" si="15">IF($E$20=1,$E$106,IF($E$20=2,$E$107,IF($E$20=3,$E$108,IF($E$20=4,$E$109,IF($E$20=5,$E$110,0)))))*$D$20</f>
        <v>0</v>
      </c>
      <c r="H20" s="79">
        <f t="shared" si="15"/>
        <v>0</v>
      </c>
      <c r="I20" s="79">
        <f t="shared" si="15"/>
        <v>0</v>
      </c>
      <c r="J20" s="79">
        <f t="shared" si="15"/>
        <v>0</v>
      </c>
      <c r="K20" s="79">
        <f t="shared" si="15"/>
        <v>0</v>
      </c>
      <c r="L20" s="79">
        <f t="shared" si="15"/>
        <v>0</v>
      </c>
      <c r="M20" s="79">
        <f t="shared" si="15"/>
        <v>0</v>
      </c>
      <c r="N20" s="79">
        <f t="shared" si="15"/>
        <v>0</v>
      </c>
      <c r="O20" s="79">
        <f t="shared" si="15"/>
        <v>0</v>
      </c>
      <c r="P20" s="79">
        <f t="shared" si="15"/>
        <v>0</v>
      </c>
      <c r="Q20" s="79">
        <f t="shared" si="15"/>
        <v>0</v>
      </c>
      <c r="R20" s="79">
        <f t="shared" si="15"/>
        <v>0</v>
      </c>
      <c r="S20" s="17">
        <f>SUM(G20:R20)</f>
        <v>0</v>
      </c>
    </row>
    <row r="21" spans="2:19" ht="15.75" customHeight="1" x14ac:dyDescent="0.25">
      <c r="B21" s="1"/>
      <c r="C21" s="2" t="s">
        <v>61</v>
      </c>
      <c r="D21" s="37"/>
      <c r="E21" s="7">
        <v>3</v>
      </c>
      <c r="F21" s="7"/>
      <c r="G21" s="79">
        <f t="shared" ref="G21:R21" si="16">IF($E$21=1,$E$106,IF($E$21=2,$E$107,IF($E$21=3,$E$108,IF($E$21=4,$E$109,IF($E$21=5,$E$110,0)))))*$D$21</f>
        <v>0</v>
      </c>
      <c r="H21" s="79">
        <f t="shared" si="16"/>
        <v>0</v>
      </c>
      <c r="I21" s="79">
        <f t="shared" si="16"/>
        <v>0</v>
      </c>
      <c r="J21" s="79">
        <f t="shared" si="16"/>
        <v>0</v>
      </c>
      <c r="K21" s="79">
        <f t="shared" si="16"/>
        <v>0</v>
      </c>
      <c r="L21" s="79">
        <f t="shared" si="16"/>
        <v>0</v>
      </c>
      <c r="M21" s="79">
        <f t="shared" si="16"/>
        <v>0</v>
      </c>
      <c r="N21" s="79">
        <f t="shared" si="16"/>
        <v>0</v>
      </c>
      <c r="O21" s="79">
        <f t="shared" si="16"/>
        <v>0</v>
      </c>
      <c r="P21" s="79">
        <f t="shared" si="16"/>
        <v>0</v>
      </c>
      <c r="Q21" s="79">
        <f t="shared" si="16"/>
        <v>0</v>
      </c>
      <c r="R21" s="79">
        <f t="shared" si="16"/>
        <v>0</v>
      </c>
      <c r="S21" s="17">
        <f>SUM(G21:R21)</f>
        <v>0</v>
      </c>
    </row>
    <row r="22" spans="2:19" ht="17.149999999999999" customHeight="1" x14ac:dyDescent="0.25">
      <c r="B22" s="1" t="s">
        <v>33</v>
      </c>
      <c r="C22" s="2"/>
      <c r="D22" s="2"/>
      <c r="E22" s="16"/>
      <c r="F22" s="16"/>
      <c r="G22" s="17"/>
      <c r="H22" s="17"/>
      <c r="I22" s="17"/>
      <c r="J22" s="17"/>
      <c r="K22" s="17"/>
      <c r="L22" s="17" t="s">
        <v>16</v>
      </c>
      <c r="M22" s="17"/>
      <c r="N22" s="17"/>
      <c r="O22" s="17"/>
      <c r="P22" s="17"/>
      <c r="Q22" s="17"/>
      <c r="R22" s="17"/>
      <c r="S22" s="17"/>
    </row>
    <row r="23" spans="2:19" ht="17.149999999999999" customHeight="1" x14ac:dyDescent="0.25">
      <c r="B23" s="1"/>
      <c r="C23" s="2" t="s">
        <v>32</v>
      </c>
      <c r="D23" s="37"/>
      <c r="E23" s="7">
        <v>3</v>
      </c>
      <c r="F23" s="7"/>
      <c r="G23" s="79">
        <f t="shared" ref="G23:R23" si="17">IF($E$23=1,$E$106,IF($E$23=2,$E$107,IF($E$23=3,$E$108,IF($E$23=4,$E$109,IF($E$23=5,$E$110,0)))))*$D$23</f>
        <v>0</v>
      </c>
      <c r="H23" s="79">
        <f t="shared" si="17"/>
        <v>0</v>
      </c>
      <c r="I23" s="79">
        <f t="shared" si="17"/>
        <v>0</v>
      </c>
      <c r="J23" s="79">
        <f t="shared" si="17"/>
        <v>0</v>
      </c>
      <c r="K23" s="79">
        <f t="shared" si="17"/>
        <v>0</v>
      </c>
      <c r="L23" s="79">
        <f t="shared" si="17"/>
        <v>0</v>
      </c>
      <c r="M23" s="79">
        <f t="shared" si="17"/>
        <v>0</v>
      </c>
      <c r="N23" s="79">
        <f t="shared" si="17"/>
        <v>0</v>
      </c>
      <c r="O23" s="79">
        <f t="shared" si="17"/>
        <v>0</v>
      </c>
      <c r="P23" s="79">
        <f t="shared" si="17"/>
        <v>0</v>
      </c>
      <c r="Q23" s="79">
        <f t="shared" si="17"/>
        <v>0</v>
      </c>
      <c r="R23" s="79">
        <f t="shared" si="17"/>
        <v>0</v>
      </c>
      <c r="S23" s="17">
        <f t="shared" si="12"/>
        <v>0</v>
      </c>
    </row>
    <row r="24" spans="2:19" ht="17.149999999999999" customHeight="1" x14ac:dyDescent="0.25">
      <c r="B24" s="1"/>
      <c r="C24" s="2" t="s">
        <v>17</v>
      </c>
      <c r="D24" s="37"/>
      <c r="E24" s="7">
        <v>3</v>
      </c>
      <c r="F24" s="7"/>
      <c r="G24" s="79">
        <f t="shared" ref="G24:R24" si="18">IF($E$24=1,$E$106,IF($E$24=2,$E$107,IF($E$24=3,$E$108,IF($E$24=4,$E$109,IF($E$24=5,$E$110,0)))))*$D$24</f>
        <v>0</v>
      </c>
      <c r="H24" s="79">
        <f t="shared" si="18"/>
        <v>0</v>
      </c>
      <c r="I24" s="79">
        <f t="shared" si="18"/>
        <v>0</v>
      </c>
      <c r="J24" s="79">
        <f t="shared" si="18"/>
        <v>0</v>
      </c>
      <c r="K24" s="79">
        <f t="shared" si="18"/>
        <v>0</v>
      </c>
      <c r="L24" s="79">
        <f t="shared" si="18"/>
        <v>0</v>
      </c>
      <c r="M24" s="79">
        <f t="shared" si="18"/>
        <v>0</v>
      </c>
      <c r="N24" s="79">
        <f t="shared" si="18"/>
        <v>0</v>
      </c>
      <c r="O24" s="79">
        <f t="shared" si="18"/>
        <v>0</v>
      </c>
      <c r="P24" s="79">
        <f t="shared" si="18"/>
        <v>0</v>
      </c>
      <c r="Q24" s="79">
        <f t="shared" si="18"/>
        <v>0</v>
      </c>
      <c r="R24" s="79">
        <f t="shared" si="18"/>
        <v>0</v>
      </c>
      <c r="S24" s="17">
        <f t="shared" si="12"/>
        <v>0</v>
      </c>
    </row>
    <row r="25" spans="2:19" ht="17.149999999999999" customHeight="1" x14ac:dyDescent="0.25">
      <c r="B25" s="1"/>
      <c r="C25" s="2" t="s">
        <v>72</v>
      </c>
      <c r="D25" s="37"/>
      <c r="E25" s="7">
        <v>3</v>
      </c>
      <c r="F25" s="7"/>
      <c r="G25" s="79">
        <f t="shared" ref="G25:R25" si="19">IF($E$25=1,$E$106,IF($E$25=2,$E$107,IF($E$25=3,$E$108,IF($E$25=4,$E$109,IF($E$25=5,$E$110,0)))))*$D$25</f>
        <v>0</v>
      </c>
      <c r="H25" s="79">
        <f t="shared" si="19"/>
        <v>0</v>
      </c>
      <c r="I25" s="79">
        <f t="shared" si="19"/>
        <v>0</v>
      </c>
      <c r="J25" s="79">
        <f t="shared" si="19"/>
        <v>0</v>
      </c>
      <c r="K25" s="79">
        <f t="shared" si="19"/>
        <v>0</v>
      </c>
      <c r="L25" s="79">
        <f t="shared" si="19"/>
        <v>0</v>
      </c>
      <c r="M25" s="79">
        <f t="shared" si="19"/>
        <v>0</v>
      </c>
      <c r="N25" s="79">
        <f t="shared" si="19"/>
        <v>0</v>
      </c>
      <c r="O25" s="79">
        <f t="shared" si="19"/>
        <v>0</v>
      </c>
      <c r="P25" s="79">
        <f t="shared" si="19"/>
        <v>0</v>
      </c>
      <c r="Q25" s="79">
        <f t="shared" si="19"/>
        <v>0</v>
      </c>
      <c r="R25" s="79">
        <f t="shared" si="19"/>
        <v>0</v>
      </c>
      <c r="S25" s="17">
        <f t="shared" si="12"/>
        <v>0</v>
      </c>
    </row>
    <row r="26" spans="2:19" ht="17.149999999999999" customHeight="1" x14ac:dyDescent="0.25">
      <c r="B26" s="1"/>
      <c r="C26" s="2" t="s">
        <v>34</v>
      </c>
      <c r="D26" s="37"/>
      <c r="E26" s="7">
        <v>3</v>
      </c>
      <c r="F26" s="7"/>
      <c r="G26" s="79">
        <f t="shared" ref="G26:R26" si="20">IF($E$26=1,$E$106,IF($E$26=2,$E$107,IF($E$26=3,$E$108,IF($E$26=4,$E$109,IF($E$26=5,$E$110,0)))))*$D$26</f>
        <v>0</v>
      </c>
      <c r="H26" s="79">
        <f t="shared" si="20"/>
        <v>0</v>
      </c>
      <c r="I26" s="79">
        <f t="shared" si="20"/>
        <v>0</v>
      </c>
      <c r="J26" s="79">
        <f t="shared" si="20"/>
        <v>0</v>
      </c>
      <c r="K26" s="79">
        <f t="shared" si="20"/>
        <v>0</v>
      </c>
      <c r="L26" s="79">
        <f t="shared" si="20"/>
        <v>0</v>
      </c>
      <c r="M26" s="79">
        <f t="shared" si="20"/>
        <v>0</v>
      </c>
      <c r="N26" s="79">
        <f t="shared" si="20"/>
        <v>0</v>
      </c>
      <c r="O26" s="79">
        <f t="shared" si="20"/>
        <v>0</v>
      </c>
      <c r="P26" s="79">
        <f t="shared" si="20"/>
        <v>0</v>
      </c>
      <c r="Q26" s="79">
        <f t="shared" si="20"/>
        <v>0</v>
      </c>
      <c r="R26" s="79">
        <f t="shared" si="20"/>
        <v>0</v>
      </c>
      <c r="S26" s="17">
        <f t="shared" si="12"/>
        <v>0</v>
      </c>
    </row>
    <row r="27" spans="2:19" ht="17.149999999999999" customHeight="1" x14ac:dyDescent="0.25">
      <c r="B27" s="1"/>
      <c r="C27" s="2" t="s">
        <v>35</v>
      </c>
      <c r="D27" s="37"/>
      <c r="E27" s="7">
        <v>3</v>
      </c>
      <c r="F27" s="7"/>
      <c r="G27" s="79">
        <f t="shared" ref="G27:R27" si="21">IF($E$27=1,$E$106,IF($E$27=2,$E$107,IF($E$27=3,$E$108,IF($E$27=4,$E$109,IF($E$27=5,$E$110,0)))))*$D$27</f>
        <v>0</v>
      </c>
      <c r="H27" s="79">
        <f t="shared" si="21"/>
        <v>0</v>
      </c>
      <c r="I27" s="79">
        <f t="shared" si="21"/>
        <v>0</v>
      </c>
      <c r="J27" s="79">
        <f t="shared" si="21"/>
        <v>0</v>
      </c>
      <c r="K27" s="79">
        <f t="shared" si="21"/>
        <v>0</v>
      </c>
      <c r="L27" s="79">
        <f t="shared" si="21"/>
        <v>0</v>
      </c>
      <c r="M27" s="79">
        <f t="shared" si="21"/>
        <v>0</v>
      </c>
      <c r="N27" s="79">
        <f t="shared" si="21"/>
        <v>0</v>
      </c>
      <c r="O27" s="79">
        <f t="shared" si="21"/>
        <v>0</v>
      </c>
      <c r="P27" s="79">
        <f t="shared" si="21"/>
        <v>0</v>
      </c>
      <c r="Q27" s="79">
        <f t="shared" si="21"/>
        <v>0</v>
      </c>
      <c r="R27" s="79">
        <f t="shared" si="21"/>
        <v>0</v>
      </c>
      <c r="S27" s="17">
        <f t="shared" si="12"/>
        <v>0</v>
      </c>
    </row>
    <row r="28" spans="2:19" ht="17.149999999999999" customHeight="1" x14ac:dyDescent="0.25">
      <c r="B28" s="1"/>
      <c r="C28" s="2" t="s">
        <v>36</v>
      </c>
      <c r="D28" s="37"/>
      <c r="E28" s="7">
        <v>3</v>
      </c>
      <c r="F28" s="7"/>
      <c r="G28" s="79">
        <f t="shared" ref="G28:R28" si="22">IF($E$28=1,$E$106,IF($E$28=2,$E$107,IF($E$28=3,$E$108,IF($E$28=4,$E$109,IF($E$28=5,$E$110,0)))))*$D$28</f>
        <v>0</v>
      </c>
      <c r="H28" s="79">
        <f t="shared" si="22"/>
        <v>0</v>
      </c>
      <c r="I28" s="79">
        <f t="shared" si="22"/>
        <v>0</v>
      </c>
      <c r="J28" s="79">
        <f t="shared" si="22"/>
        <v>0</v>
      </c>
      <c r="K28" s="79">
        <f t="shared" si="22"/>
        <v>0</v>
      </c>
      <c r="L28" s="79">
        <f t="shared" si="22"/>
        <v>0</v>
      </c>
      <c r="M28" s="79">
        <f t="shared" si="22"/>
        <v>0</v>
      </c>
      <c r="N28" s="79">
        <f t="shared" si="22"/>
        <v>0</v>
      </c>
      <c r="O28" s="79">
        <f t="shared" si="22"/>
        <v>0</v>
      </c>
      <c r="P28" s="79">
        <f t="shared" si="22"/>
        <v>0</v>
      </c>
      <c r="Q28" s="79">
        <f t="shared" si="22"/>
        <v>0</v>
      </c>
      <c r="R28" s="79">
        <f t="shared" si="22"/>
        <v>0</v>
      </c>
      <c r="S28" s="17">
        <f t="shared" si="12"/>
        <v>0</v>
      </c>
    </row>
    <row r="29" spans="2:19" ht="17.149999999999999" customHeight="1" x14ac:dyDescent="0.25">
      <c r="B29" s="1"/>
      <c r="C29" s="2" t="s">
        <v>18</v>
      </c>
      <c r="D29" s="37"/>
      <c r="E29" s="7">
        <v>3</v>
      </c>
      <c r="F29" s="7"/>
      <c r="G29" s="79">
        <f t="shared" ref="G29:R29" si="23">IF($E$29=1,$E$106,IF($E$29=2,$E$107,IF($E$29=3,$E$108,IF($E$29=4,$E$109,IF($E$29=5,$E$110,0)))))*$D$29</f>
        <v>0</v>
      </c>
      <c r="H29" s="79">
        <f t="shared" si="23"/>
        <v>0</v>
      </c>
      <c r="I29" s="79">
        <f t="shared" si="23"/>
        <v>0</v>
      </c>
      <c r="J29" s="79">
        <f t="shared" si="23"/>
        <v>0</v>
      </c>
      <c r="K29" s="79">
        <f t="shared" si="23"/>
        <v>0</v>
      </c>
      <c r="L29" s="79">
        <f t="shared" si="23"/>
        <v>0</v>
      </c>
      <c r="M29" s="79">
        <f t="shared" si="23"/>
        <v>0</v>
      </c>
      <c r="N29" s="79">
        <f t="shared" si="23"/>
        <v>0</v>
      </c>
      <c r="O29" s="79">
        <f t="shared" si="23"/>
        <v>0</v>
      </c>
      <c r="P29" s="79">
        <f t="shared" si="23"/>
        <v>0</v>
      </c>
      <c r="Q29" s="79">
        <f t="shared" si="23"/>
        <v>0</v>
      </c>
      <c r="R29" s="79">
        <f t="shared" si="23"/>
        <v>0</v>
      </c>
      <c r="S29" s="17">
        <f t="shared" si="12"/>
        <v>0</v>
      </c>
    </row>
    <row r="30" spans="2:19" ht="16.5" customHeight="1" x14ac:dyDescent="0.25">
      <c r="B30" s="1"/>
      <c r="C30" s="2" t="s">
        <v>19</v>
      </c>
      <c r="D30" s="37"/>
      <c r="E30" s="7">
        <v>3</v>
      </c>
      <c r="F30" s="7"/>
      <c r="G30" s="79">
        <f t="shared" ref="G30:R30" si="24">IF($E$30=1,$E$106,IF($E$30=2,$E$107,IF($E$30=3,$E$108,IF($E$30=4,$E$109,IF($E$30=5,$E$110,0)))))*$D$30</f>
        <v>0</v>
      </c>
      <c r="H30" s="79">
        <f t="shared" si="24"/>
        <v>0</v>
      </c>
      <c r="I30" s="79">
        <f t="shared" si="24"/>
        <v>0</v>
      </c>
      <c r="J30" s="79">
        <f t="shared" si="24"/>
        <v>0</v>
      </c>
      <c r="K30" s="79">
        <f t="shared" si="24"/>
        <v>0</v>
      </c>
      <c r="L30" s="79">
        <f t="shared" si="24"/>
        <v>0</v>
      </c>
      <c r="M30" s="79">
        <f t="shared" si="24"/>
        <v>0</v>
      </c>
      <c r="N30" s="79">
        <f t="shared" si="24"/>
        <v>0</v>
      </c>
      <c r="O30" s="79">
        <f t="shared" si="24"/>
        <v>0</v>
      </c>
      <c r="P30" s="79">
        <f t="shared" si="24"/>
        <v>0</v>
      </c>
      <c r="Q30" s="79">
        <f t="shared" si="24"/>
        <v>0</v>
      </c>
      <c r="R30" s="79">
        <f t="shared" si="24"/>
        <v>0</v>
      </c>
      <c r="S30" s="17">
        <f t="shared" si="12"/>
        <v>0</v>
      </c>
    </row>
    <row r="31" spans="2:19" ht="17.149999999999999" customHeight="1" x14ac:dyDescent="0.25">
      <c r="B31" s="1" t="s">
        <v>122</v>
      </c>
      <c r="C31" s="2"/>
      <c r="D31" s="2"/>
      <c r="E31" s="16"/>
      <c r="F31" s="16"/>
      <c r="G31" s="17"/>
      <c r="H31" s="17"/>
      <c r="I31" s="17"/>
      <c r="J31" s="17"/>
      <c r="K31" s="17"/>
      <c r="L31" s="17" t="s">
        <v>16</v>
      </c>
      <c r="M31" s="17"/>
      <c r="N31" s="17"/>
      <c r="O31" s="17"/>
      <c r="P31" s="17"/>
      <c r="Q31" s="17"/>
      <c r="R31" s="17"/>
      <c r="S31" s="17"/>
    </row>
    <row r="32" spans="2:19" ht="17.149999999999999" customHeight="1" x14ac:dyDescent="0.25">
      <c r="B32" s="1"/>
      <c r="C32" s="2" t="s">
        <v>73</v>
      </c>
      <c r="D32" s="37"/>
      <c r="E32" s="7">
        <v>3</v>
      </c>
      <c r="F32" s="7"/>
      <c r="G32" s="79">
        <f t="shared" ref="G32:R32" si="25">IF($E$32=1,$E$106,IF($E$32=2,$E$107,IF($E$32=3,$E$108,IF($E$32=4,$E$109,IF($E$32=5,$E$110,0)))))*$D$32</f>
        <v>0</v>
      </c>
      <c r="H32" s="79">
        <f t="shared" si="25"/>
        <v>0</v>
      </c>
      <c r="I32" s="79">
        <f t="shared" si="25"/>
        <v>0</v>
      </c>
      <c r="J32" s="79">
        <f t="shared" si="25"/>
        <v>0</v>
      </c>
      <c r="K32" s="79">
        <f t="shared" si="25"/>
        <v>0</v>
      </c>
      <c r="L32" s="79">
        <f t="shared" si="25"/>
        <v>0</v>
      </c>
      <c r="M32" s="79">
        <f t="shared" si="25"/>
        <v>0</v>
      </c>
      <c r="N32" s="79">
        <f t="shared" si="25"/>
        <v>0</v>
      </c>
      <c r="O32" s="79">
        <f t="shared" si="25"/>
        <v>0</v>
      </c>
      <c r="P32" s="79">
        <f t="shared" si="25"/>
        <v>0</v>
      </c>
      <c r="Q32" s="79">
        <f t="shared" si="25"/>
        <v>0</v>
      </c>
      <c r="R32" s="79">
        <f t="shared" si="25"/>
        <v>0</v>
      </c>
      <c r="S32" s="17">
        <f t="shared" si="12"/>
        <v>0</v>
      </c>
    </row>
    <row r="33" spans="2:19" ht="17.149999999999999" customHeight="1" x14ac:dyDescent="0.25">
      <c r="B33" s="1"/>
      <c r="C33" s="2" t="s">
        <v>37</v>
      </c>
      <c r="D33" s="37"/>
      <c r="E33" s="7">
        <v>3</v>
      </c>
      <c r="F33" s="7"/>
      <c r="G33" s="79">
        <f t="shared" ref="G33:R33" si="26">IF($E$33=1,$E$106,IF($E$33=2,$E$107,IF($E$33=3,$E$108,IF($E$33=4,$E$109,IF($E$33=5,$E$110,0)))))*$D$33</f>
        <v>0</v>
      </c>
      <c r="H33" s="79">
        <f t="shared" si="26"/>
        <v>0</v>
      </c>
      <c r="I33" s="79">
        <f t="shared" si="26"/>
        <v>0</v>
      </c>
      <c r="J33" s="79">
        <f t="shared" si="26"/>
        <v>0</v>
      </c>
      <c r="K33" s="79">
        <f t="shared" si="26"/>
        <v>0</v>
      </c>
      <c r="L33" s="79">
        <f t="shared" si="26"/>
        <v>0</v>
      </c>
      <c r="M33" s="79">
        <f t="shared" si="26"/>
        <v>0</v>
      </c>
      <c r="N33" s="79">
        <f t="shared" si="26"/>
        <v>0</v>
      </c>
      <c r="O33" s="79">
        <f t="shared" si="26"/>
        <v>0</v>
      </c>
      <c r="P33" s="79">
        <f t="shared" si="26"/>
        <v>0</v>
      </c>
      <c r="Q33" s="79">
        <f t="shared" si="26"/>
        <v>0</v>
      </c>
      <c r="R33" s="79">
        <f t="shared" si="26"/>
        <v>0</v>
      </c>
      <c r="S33" s="17">
        <f t="shared" si="12"/>
        <v>0</v>
      </c>
    </row>
    <row r="34" spans="2:19" ht="17.149999999999999" customHeight="1" x14ac:dyDescent="0.25">
      <c r="B34" s="1"/>
      <c r="C34" s="2" t="s">
        <v>50</v>
      </c>
      <c r="D34" s="37"/>
      <c r="E34" s="7">
        <v>3</v>
      </c>
      <c r="F34" s="7"/>
      <c r="G34" s="79">
        <f t="shared" ref="G34:R34" si="27">IF($E$34=1,$E$106,IF($E$34=2,$E$107,IF($E$34=3,$E$108,IF($E$34=4,$E$109,IF($E$34=5,$E$110,0)))))*$D$34</f>
        <v>0</v>
      </c>
      <c r="H34" s="79">
        <f t="shared" si="27"/>
        <v>0</v>
      </c>
      <c r="I34" s="79">
        <f t="shared" si="27"/>
        <v>0</v>
      </c>
      <c r="J34" s="79">
        <f t="shared" si="27"/>
        <v>0</v>
      </c>
      <c r="K34" s="79">
        <f t="shared" si="27"/>
        <v>0</v>
      </c>
      <c r="L34" s="79">
        <f t="shared" si="27"/>
        <v>0</v>
      </c>
      <c r="M34" s="79">
        <f t="shared" si="27"/>
        <v>0</v>
      </c>
      <c r="N34" s="79">
        <f t="shared" si="27"/>
        <v>0</v>
      </c>
      <c r="O34" s="79">
        <f t="shared" si="27"/>
        <v>0</v>
      </c>
      <c r="P34" s="79">
        <f t="shared" si="27"/>
        <v>0</v>
      </c>
      <c r="Q34" s="79">
        <f t="shared" si="27"/>
        <v>0</v>
      </c>
      <c r="R34" s="79">
        <f t="shared" si="27"/>
        <v>0</v>
      </c>
      <c r="S34" s="17">
        <f t="shared" si="12"/>
        <v>0</v>
      </c>
    </row>
    <row r="35" spans="2:19" ht="17.149999999999999" customHeight="1" x14ac:dyDescent="0.25">
      <c r="B35" s="1"/>
      <c r="C35" s="2" t="s">
        <v>38</v>
      </c>
      <c r="D35" s="37"/>
      <c r="E35" s="7">
        <v>3</v>
      </c>
      <c r="F35" s="7"/>
      <c r="G35" s="79">
        <f t="shared" ref="G35:R35" si="28">IF($E$35=1,$E$106,IF($E$35=2,$E$107,IF($E$35=3,$E$108,IF($E$35=4,$E$109,IF($E$35=5,$E$110,0)))))*$D$35</f>
        <v>0</v>
      </c>
      <c r="H35" s="79">
        <f t="shared" si="28"/>
        <v>0</v>
      </c>
      <c r="I35" s="79">
        <f t="shared" si="28"/>
        <v>0</v>
      </c>
      <c r="J35" s="79">
        <f t="shared" si="28"/>
        <v>0</v>
      </c>
      <c r="K35" s="79">
        <f t="shared" si="28"/>
        <v>0</v>
      </c>
      <c r="L35" s="79">
        <f t="shared" si="28"/>
        <v>0</v>
      </c>
      <c r="M35" s="79">
        <f t="shared" si="28"/>
        <v>0</v>
      </c>
      <c r="N35" s="79">
        <f t="shared" si="28"/>
        <v>0</v>
      </c>
      <c r="O35" s="79">
        <f t="shared" si="28"/>
        <v>0</v>
      </c>
      <c r="P35" s="79">
        <f t="shared" si="28"/>
        <v>0</v>
      </c>
      <c r="Q35" s="79">
        <f t="shared" si="28"/>
        <v>0</v>
      </c>
      <c r="R35" s="79">
        <f t="shared" si="28"/>
        <v>0</v>
      </c>
      <c r="S35" s="17">
        <f t="shared" si="12"/>
        <v>0</v>
      </c>
    </row>
    <row r="36" spans="2:19" ht="17.149999999999999" customHeight="1" x14ac:dyDescent="0.25">
      <c r="B36" s="1"/>
      <c r="C36" s="2" t="s">
        <v>74</v>
      </c>
      <c r="D36" s="37"/>
      <c r="E36" s="7">
        <v>3</v>
      </c>
      <c r="F36" s="7"/>
      <c r="G36" s="79">
        <f t="shared" ref="G36:R36" si="29">IF($E$36=1,$E$106,IF($E$36=2,$E$107,IF($E$36=3,$E$108,IF($E$36=4,$E$109,IF($E$36=5,$E$110,0)))))*$D$36</f>
        <v>0</v>
      </c>
      <c r="H36" s="79">
        <f t="shared" si="29"/>
        <v>0</v>
      </c>
      <c r="I36" s="79">
        <f t="shared" si="29"/>
        <v>0</v>
      </c>
      <c r="J36" s="79">
        <f t="shared" si="29"/>
        <v>0</v>
      </c>
      <c r="K36" s="79">
        <f t="shared" si="29"/>
        <v>0</v>
      </c>
      <c r="L36" s="79">
        <f t="shared" si="29"/>
        <v>0</v>
      </c>
      <c r="M36" s="79">
        <f t="shared" si="29"/>
        <v>0</v>
      </c>
      <c r="N36" s="79">
        <f t="shared" si="29"/>
        <v>0</v>
      </c>
      <c r="O36" s="79">
        <f t="shared" si="29"/>
        <v>0</v>
      </c>
      <c r="P36" s="79">
        <f t="shared" si="29"/>
        <v>0</v>
      </c>
      <c r="Q36" s="79">
        <f t="shared" si="29"/>
        <v>0</v>
      </c>
      <c r="R36" s="79">
        <f t="shared" si="29"/>
        <v>0</v>
      </c>
      <c r="S36" s="17">
        <f t="shared" si="12"/>
        <v>0</v>
      </c>
    </row>
    <row r="37" spans="2:19" ht="17.149999999999999" customHeight="1" x14ac:dyDescent="0.25">
      <c r="B37" s="1"/>
      <c r="C37" s="2" t="s">
        <v>43</v>
      </c>
      <c r="D37" s="37"/>
      <c r="E37" s="7">
        <v>3</v>
      </c>
      <c r="F37" s="7"/>
      <c r="G37" s="79">
        <f t="shared" ref="G37:R37" si="30">IF($E$37=1,$E$106,IF($E$37=2,$E$107,IF($E$37=3,$E$108,IF($E$37=4,$E$109,IF($E$37=5,$E$110,0)))))*$D$37</f>
        <v>0</v>
      </c>
      <c r="H37" s="79">
        <f t="shared" si="30"/>
        <v>0</v>
      </c>
      <c r="I37" s="79">
        <f t="shared" si="30"/>
        <v>0</v>
      </c>
      <c r="J37" s="79">
        <f t="shared" si="30"/>
        <v>0</v>
      </c>
      <c r="K37" s="79">
        <f t="shared" si="30"/>
        <v>0</v>
      </c>
      <c r="L37" s="79">
        <f t="shared" si="30"/>
        <v>0</v>
      </c>
      <c r="M37" s="79">
        <f t="shared" si="30"/>
        <v>0</v>
      </c>
      <c r="N37" s="79">
        <f t="shared" si="30"/>
        <v>0</v>
      </c>
      <c r="O37" s="79">
        <f t="shared" si="30"/>
        <v>0</v>
      </c>
      <c r="P37" s="79">
        <f t="shared" si="30"/>
        <v>0</v>
      </c>
      <c r="Q37" s="79">
        <f t="shared" si="30"/>
        <v>0</v>
      </c>
      <c r="R37" s="79">
        <f t="shared" si="30"/>
        <v>0</v>
      </c>
      <c r="S37" s="17">
        <f t="shared" si="12"/>
        <v>0</v>
      </c>
    </row>
    <row r="38" spans="2:19" ht="17.149999999999999" customHeight="1" x14ac:dyDescent="0.25">
      <c r="B38" s="1"/>
      <c r="C38" s="2" t="s">
        <v>75</v>
      </c>
      <c r="D38" s="37"/>
      <c r="E38" s="7">
        <v>3</v>
      </c>
      <c r="F38" s="7"/>
      <c r="G38" s="79">
        <f t="shared" ref="G38:R38" si="31">IF($E$38=1,$E$106,IF($E$38=2,$E$107,IF($E$38=3,$E$108,IF($E$38=4,$E$109,IF($E$38=5,$E$110,0)))))*$D$38</f>
        <v>0</v>
      </c>
      <c r="H38" s="79">
        <f t="shared" si="31"/>
        <v>0</v>
      </c>
      <c r="I38" s="79">
        <f t="shared" si="31"/>
        <v>0</v>
      </c>
      <c r="J38" s="79">
        <f t="shared" si="31"/>
        <v>0</v>
      </c>
      <c r="K38" s="79">
        <f t="shared" si="31"/>
        <v>0</v>
      </c>
      <c r="L38" s="79">
        <f t="shared" si="31"/>
        <v>0</v>
      </c>
      <c r="M38" s="79">
        <f t="shared" si="31"/>
        <v>0</v>
      </c>
      <c r="N38" s="79">
        <f t="shared" si="31"/>
        <v>0</v>
      </c>
      <c r="O38" s="79">
        <f t="shared" si="31"/>
        <v>0</v>
      </c>
      <c r="P38" s="79">
        <f t="shared" si="31"/>
        <v>0</v>
      </c>
      <c r="Q38" s="79">
        <f t="shared" si="31"/>
        <v>0</v>
      </c>
      <c r="R38" s="79">
        <f t="shared" si="31"/>
        <v>0</v>
      </c>
      <c r="S38" s="17">
        <f t="shared" si="12"/>
        <v>0</v>
      </c>
    </row>
    <row r="39" spans="2:19" ht="17.149999999999999" customHeight="1" x14ac:dyDescent="0.25">
      <c r="B39" s="1"/>
      <c r="C39" s="2" t="s">
        <v>76</v>
      </c>
      <c r="D39" s="37"/>
      <c r="E39" s="7">
        <v>3</v>
      </c>
      <c r="F39" s="7"/>
      <c r="G39" s="79">
        <f t="shared" ref="G39:R39" si="32">IF($E$39=1,$E$106,IF($E$39=2,$E$107,IF($E$39=3,$E$108,IF($E$39=4,$E$109,IF($E$39=5,$E$110,0)))))*$D$39</f>
        <v>0</v>
      </c>
      <c r="H39" s="79">
        <f t="shared" si="32"/>
        <v>0</v>
      </c>
      <c r="I39" s="79">
        <f t="shared" si="32"/>
        <v>0</v>
      </c>
      <c r="J39" s="79">
        <f t="shared" si="32"/>
        <v>0</v>
      </c>
      <c r="K39" s="79">
        <f t="shared" si="32"/>
        <v>0</v>
      </c>
      <c r="L39" s="79">
        <f t="shared" si="32"/>
        <v>0</v>
      </c>
      <c r="M39" s="79">
        <f t="shared" si="32"/>
        <v>0</v>
      </c>
      <c r="N39" s="79">
        <f t="shared" si="32"/>
        <v>0</v>
      </c>
      <c r="O39" s="79">
        <f t="shared" si="32"/>
        <v>0</v>
      </c>
      <c r="P39" s="79">
        <f t="shared" si="32"/>
        <v>0</v>
      </c>
      <c r="Q39" s="79">
        <f t="shared" si="32"/>
        <v>0</v>
      </c>
      <c r="R39" s="79">
        <f t="shared" si="32"/>
        <v>0</v>
      </c>
      <c r="S39" s="17">
        <f t="shared" si="12"/>
        <v>0</v>
      </c>
    </row>
    <row r="40" spans="2:19" ht="16.5" customHeight="1" x14ac:dyDescent="0.25">
      <c r="B40" s="1"/>
      <c r="C40" s="2" t="s">
        <v>19</v>
      </c>
      <c r="D40" s="37"/>
      <c r="E40" s="7">
        <v>3</v>
      </c>
      <c r="F40" s="7"/>
      <c r="G40" s="79">
        <f t="shared" ref="G40:R40" si="33">IF($E$40=1,$E$106,IF($E$40=2,$E$107,IF($E$40=3,$E$108,IF($E$40=4,$E$109,IF($E$40=5,$E$110,0)))))*$D$40</f>
        <v>0</v>
      </c>
      <c r="H40" s="79">
        <f t="shared" si="33"/>
        <v>0</v>
      </c>
      <c r="I40" s="79">
        <f t="shared" si="33"/>
        <v>0</v>
      </c>
      <c r="J40" s="79">
        <f t="shared" si="33"/>
        <v>0</v>
      </c>
      <c r="K40" s="79">
        <f t="shared" si="33"/>
        <v>0</v>
      </c>
      <c r="L40" s="79">
        <f t="shared" si="33"/>
        <v>0</v>
      </c>
      <c r="M40" s="79">
        <f t="shared" si="33"/>
        <v>0</v>
      </c>
      <c r="N40" s="79">
        <f t="shared" si="33"/>
        <v>0</v>
      </c>
      <c r="O40" s="79">
        <f t="shared" si="33"/>
        <v>0</v>
      </c>
      <c r="P40" s="79">
        <f t="shared" si="33"/>
        <v>0</v>
      </c>
      <c r="Q40" s="79">
        <f t="shared" si="33"/>
        <v>0</v>
      </c>
      <c r="R40" s="79">
        <f t="shared" si="33"/>
        <v>0</v>
      </c>
      <c r="S40" s="17">
        <f t="shared" si="12"/>
        <v>0</v>
      </c>
    </row>
    <row r="41" spans="2:19" ht="17.149999999999999" customHeight="1" x14ac:dyDescent="0.25">
      <c r="B41" s="1" t="s">
        <v>123</v>
      </c>
      <c r="C41" s="2"/>
      <c r="D41" s="2"/>
      <c r="E41" s="16"/>
      <c r="F41" s="16"/>
      <c r="G41" s="17"/>
      <c r="H41" s="17"/>
      <c r="I41" s="17"/>
      <c r="J41" s="17"/>
      <c r="K41" s="17"/>
      <c r="L41" s="17" t="s">
        <v>16</v>
      </c>
      <c r="M41" s="17"/>
      <c r="N41" s="17"/>
      <c r="O41" s="17"/>
      <c r="P41" s="17"/>
      <c r="Q41" s="17"/>
      <c r="R41" s="17"/>
      <c r="S41" s="17"/>
    </row>
    <row r="42" spans="2:19" ht="17.149999999999999" customHeight="1" x14ac:dyDescent="0.25">
      <c r="B42" s="1"/>
      <c r="C42" s="2" t="s">
        <v>40</v>
      </c>
      <c r="D42" s="37"/>
      <c r="E42" s="7">
        <v>3</v>
      </c>
      <c r="F42" s="7"/>
      <c r="G42" s="79">
        <f t="shared" ref="G42:R42" si="34">IF($E$42=1,$E$106,IF($E$42=2,$E$107,IF($E$42=3,$E$108,IF($E$42=4,$E$109,IF($E$42=5,$E$110,0)))))*$D$42</f>
        <v>0</v>
      </c>
      <c r="H42" s="79">
        <f t="shared" si="34"/>
        <v>0</v>
      </c>
      <c r="I42" s="79">
        <f t="shared" si="34"/>
        <v>0</v>
      </c>
      <c r="J42" s="79">
        <f t="shared" si="34"/>
        <v>0</v>
      </c>
      <c r="K42" s="79">
        <f t="shared" si="34"/>
        <v>0</v>
      </c>
      <c r="L42" s="79">
        <f t="shared" si="34"/>
        <v>0</v>
      </c>
      <c r="M42" s="79">
        <f t="shared" si="34"/>
        <v>0</v>
      </c>
      <c r="N42" s="79">
        <f t="shared" si="34"/>
        <v>0</v>
      </c>
      <c r="O42" s="79">
        <f t="shared" si="34"/>
        <v>0</v>
      </c>
      <c r="P42" s="79">
        <f t="shared" si="34"/>
        <v>0</v>
      </c>
      <c r="Q42" s="79">
        <f t="shared" si="34"/>
        <v>0</v>
      </c>
      <c r="R42" s="79">
        <f t="shared" si="34"/>
        <v>0</v>
      </c>
      <c r="S42" s="17">
        <f t="shared" si="12"/>
        <v>0</v>
      </c>
    </row>
    <row r="43" spans="2:19" ht="17.149999999999999" customHeight="1" x14ac:dyDescent="0.25">
      <c r="B43" s="1"/>
      <c r="C43" s="2" t="s">
        <v>77</v>
      </c>
      <c r="D43" s="37"/>
      <c r="E43" s="7">
        <v>3</v>
      </c>
      <c r="F43" s="7"/>
      <c r="G43" s="79">
        <f t="shared" ref="G43:R43" si="35">IF($E$43=1,$E$106,IF($E$43=2,$E$107,IF($E$43=3,$E$108,IF($E$43=4,$E$109,IF($E$43=5,$E$110,0)))))*$D$43</f>
        <v>0</v>
      </c>
      <c r="H43" s="79">
        <f t="shared" si="35"/>
        <v>0</v>
      </c>
      <c r="I43" s="79">
        <f t="shared" si="35"/>
        <v>0</v>
      </c>
      <c r="J43" s="79">
        <f t="shared" si="35"/>
        <v>0</v>
      </c>
      <c r="K43" s="79">
        <f t="shared" si="35"/>
        <v>0</v>
      </c>
      <c r="L43" s="79">
        <f t="shared" si="35"/>
        <v>0</v>
      </c>
      <c r="M43" s="79">
        <f t="shared" si="35"/>
        <v>0</v>
      </c>
      <c r="N43" s="79">
        <f t="shared" si="35"/>
        <v>0</v>
      </c>
      <c r="O43" s="79">
        <f t="shared" si="35"/>
        <v>0</v>
      </c>
      <c r="P43" s="79">
        <f t="shared" si="35"/>
        <v>0</v>
      </c>
      <c r="Q43" s="79">
        <f t="shared" si="35"/>
        <v>0</v>
      </c>
      <c r="R43" s="79">
        <f t="shared" si="35"/>
        <v>0</v>
      </c>
      <c r="S43" s="17">
        <f t="shared" si="12"/>
        <v>0</v>
      </c>
    </row>
    <row r="44" spans="2:19" ht="17.149999999999999" customHeight="1" x14ac:dyDescent="0.25">
      <c r="B44" s="1"/>
      <c r="C44" s="2" t="s">
        <v>41</v>
      </c>
      <c r="D44" s="37"/>
      <c r="E44" s="7">
        <v>3</v>
      </c>
      <c r="F44" s="7"/>
      <c r="G44" s="79">
        <f t="shared" ref="G44:R44" si="36">IF($E$44=1,$E$106,IF($E$44=2,$E$107,IF($E$44=3,$E$108,IF($E$44=4,$E$109,IF($E$44=5,$E$110,0)))))*$D$44</f>
        <v>0</v>
      </c>
      <c r="H44" s="79">
        <f t="shared" si="36"/>
        <v>0</v>
      </c>
      <c r="I44" s="79">
        <f t="shared" si="36"/>
        <v>0</v>
      </c>
      <c r="J44" s="79">
        <f t="shared" si="36"/>
        <v>0</v>
      </c>
      <c r="K44" s="79">
        <f t="shared" si="36"/>
        <v>0</v>
      </c>
      <c r="L44" s="79">
        <f t="shared" si="36"/>
        <v>0</v>
      </c>
      <c r="M44" s="79">
        <f t="shared" si="36"/>
        <v>0</v>
      </c>
      <c r="N44" s="79">
        <f t="shared" si="36"/>
        <v>0</v>
      </c>
      <c r="O44" s="79">
        <f t="shared" si="36"/>
        <v>0</v>
      </c>
      <c r="P44" s="79">
        <f t="shared" si="36"/>
        <v>0</v>
      </c>
      <c r="Q44" s="79">
        <f t="shared" si="36"/>
        <v>0</v>
      </c>
      <c r="R44" s="79">
        <f t="shared" si="36"/>
        <v>0</v>
      </c>
      <c r="S44" s="17">
        <f t="shared" si="12"/>
        <v>0</v>
      </c>
    </row>
    <row r="45" spans="2:19" ht="17.149999999999999" customHeight="1" x14ac:dyDescent="0.25">
      <c r="B45" s="1"/>
      <c r="C45" s="2" t="s">
        <v>42</v>
      </c>
      <c r="D45" s="37"/>
      <c r="E45" s="7">
        <v>3</v>
      </c>
      <c r="F45" s="7"/>
      <c r="G45" s="79">
        <f t="shared" ref="G45:R45" si="37">IF($E$45=1,$E$106,IF($E$45=2,$E$107,IF($E$45=3,$E$108,IF($E$45=4,$E$109,IF($E$45=5,$E$110,0)))))*$D$45</f>
        <v>0</v>
      </c>
      <c r="H45" s="79">
        <f t="shared" si="37"/>
        <v>0</v>
      </c>
      <c r="I45" s="79">
        <f t="shared" si="37"/>
        <v>0</v>
      </c>
      <c r="J45" s="79">
        <f t="shared" si="37"/>
        <v>0</v>
      </c>
      <c r="K45" s="79">
        <f t="shared" si="37"/>
        <v>0</v>
      </c>
      <c r="L45" s="79">
        <f t="shared" si="37"/>
        <v>0</v>
      </c>
      <c r="M45" s="79">
        <f t="shared" si="37"/>
        <v>0</v>
      </c>
      <c r="N45" s="79">
        <f t="shared" si="37"/>
        <v>0</v>
      </c>
      <c r="O45" s="79">
        <f t="shared" si="37"/>
        <v>0</v>
      </c>
      <c r="P45" s="79">
        <f t="shared" si="37"/>
        <v>0</v>
      </c>
      <c r="Q45" s="79">
        <f t="shared" si="37"/>
        <v>0</v>
      </c>
      <c r="R45" s="79">
        <f t="shared" si="37"/>
        <v>0</v>
      </c>
      <c r="S45" s="17">
        <f t="shared" si="12"/>
        <v>0</v>
      </c>
    </row>
    <row r="46" spans="2:19" ht="16.5" customHeight="1" x14ac:dyDescent="0.25">
      <c r="B46" s="1"/>
      <c r="C46" s="2" t="s">
        <v>19</v>
      </c>
      <c r="D46" s="37"/>
      <c r="E46" s="7">
        <v>3</v>
      </c>
      <c r="F46" s="7"/>
      <c r="G46" s="79">
        <f t="shared" ref="G46:R46" si="38">IF($E$46=1,$E$106,IF($E$46=2,$E$107,IF($E$46=3,$E$108,IF($E$46=4,$E$109,IF($E$46=5,$E$110,0)))))*$D$46</f>
        <v>0</v>
      </c>
      <c r="H46" s="79">
        <f t="shared" si="38"/>
        <v>0</v>
      </c>
      <c r="I46" s="79">
        <f t="shared" si="38"/>
        <v>0</v>
      </c>
      <c r="J46" s="79">
        <f t="shared" si="38"/>
        <v>0</v>
      </c>
      <c r="K46" s="79">
        <f t="shared" si="38"/>
        <v>0</v>
      </c>
      <c r="L46" s="79">
        <f t="shared" si="38"/>
        <v>0</v>
      </c>
      <c r="M46" s="79">
        <f t="shared" si="38"/>
        <v>0</v>
      </c>
      <c r="N46" s="79">
        <f t="shared" si="38"/>
        <v>0</v>
      </c>
      <c r="O46" s="79">
        <f t="shared" si="38"/>
        <v>0</v>
      </c>
      <c r="P46" s="79">
        <f t="shared" si="38"/>
        <v>0</v>
      </c>
      <c r="Q46" s="79">
        <f t="shared" si="38"/>
        <v>0</v>
      </c>
      <c r="R46" s="79">
        <f t="shared" si="38"/>
        <v>0</v>
      </c>
      <c r="S46" s="17">
        <f t="shared" si="12"/>
        <v>0</v>
      </c>
    </row>
    <row r="47" spans="2:19" ht="17.149999999999999" customHeight="1" x14ac:dyDescent="0.25">
      <c r="B47" s="1" t="s">
        <v>124</v>
      </c>
      <c r="C47" s="2"/>
      <c r="D47" s="2"/>
      <c r="E47" s="16"/>
      <c r="F47" s="16"/>
      <c r="G47" s="17"/>
      <c r="H47" s="17"/>
      <c r="I47" s="17"/>
      <c r="J47" s="17"/>
      <c r="K47" s="17"/>
      <c r="L47" s="17" t="s">
        <v>16</v>
      </c>
      <c r="M47" s="17"/>
      <c r="N47" s="17"/>
      <c r="O47" s="17"/>
      <c r="P47" s="17"/>
      <c r="Q47" s="17"/>
      <c r="R47" s="17"/>
      <c r="S47" s="17"/>
    </row>
    <row r="48" spans="2:19" ht="17.149999999999999" customHeight="1" x14ac:dyDescent="0.25">
      <c r="B48" s="1"/>
      <c r="C48" s="2" t="s">
        <v>39</v>
      </c>
      <c r="D48" s="37"/>
      <c r="E48" s="7">
        <v>3</v>
      </c>
      <c r="F48" s="7"/>
      <c r="G48" s="79">
        <f t="shared" ref="G48:R48" si="39">IF($E$48=1,$E$106,IF($E$48=2,$E$107,IF($E$48=3,$E$108,IF($E$48=4,$E$109,IF($E$48=5,$E$110,0)))))*$D$48</f>
        <v>0</v>
      </c>
      <c r="H48" s="79">
        <f t="shared" si="39"/>
        <v>0</v>
      </c>
      <c r="I48" s="79">
        <f t="shared" si="39"/>
        <v>0</v>
      </c>
      <c r="J48" s="79">
        <f t="shared" si="39"/>
        <v>0</v>
      </c>
      <c r="K48" s="79">
        <f t="shared" si="39"/>
        <v>0</v>
      </c>
      <c r="L48" s="79">
        <f t="shared" si="39"/>
        <v>0</v>
      </c>
      <c r="M48" s="79">
        <f t="shared" si="39"/>
        <v>0</v>
      </c>
      <c r="N48" s="79">
        <f t="shared" si="39"/>
        <v>0</v>
      </c>
      <c r="O48" s="79">
        <f t="shared" si="39"/>
        <v>0</v>
      </c>
      <c r="P48" s="79">
        <f t="shared" si="39"/>
        <v>0</v>
      </c>
      <c r="Q48" s="79">
        <f t="shared" si="39"/>
        <v>0</v>
      </c>
      <c r="R48" s="79">
        <f t="shared" si="39"/>
        <v>0</v>
      </c>
      <c r="S48" s="17">
        <f t="shared" si="12"/>
        <v>0</v>
      </c>
    </row>
    <row r="49" spans="1:19" ht="17.149999999999999" customHeight="1" x14ac:dyDescent="0.25">
      <c r="B49" s="1"/>
      <c r="C49" s="2" t="s">
        <v>78</v>
      </c>
      <c r="D49" s="37"/>
      <c r="E49" s="7">
        <v>3</v>
      </c>
      <c r="F49" s="7"/>
      <c r="G49" s="79">
        <f t="shared" ref="G49:R49" si="40">IF($E$49=1,$E$106,IF($E$49=2,$E$107,IF($E$49=3,$E$108,IF($E$49=4,$E$109,IF($E$49=5,$E$110,0)))))*$D$49</f>
        <v>0</v>
      </c>
      <c r="H49" s="79">
        <f t="shared" si="40"/>
        <v>0</v>
      </c>
      <c r="I49" s="79">
        <f t="shared" si="40"/>
        <v>0</v>
      </c>
      <c r="J49" s="79">
        <f t="shared" si="40"/>
        <v>0</v>
      </c>
      <c r="K49" s="79">
        <f t="shared" si="40"/>
        <v>0</v>
      </c>
      <c r="L49" s="79">
        <f t="shared" si="40"/>
        <v>0</v>
      </c>
      <c r="M49" s="79">
        <f t="shared" si="40"/>
        <v>0</v>
      </c>
      <c r="N49" s="79">
        <f t="shared" si="40"/>
        <v>0</v>
      </c>
      <c r="O49" s="79">
        <f t="shared" si="40"/>
        <v>0</v>
      </c>
      <c r="P49" s="79">
        <f t="shared" si="40"/>
        <v>0</v>
      </c>
      <c r="Q49" s="79">
        <f t="shared" si="40"/>
        <v>0</v>
      </c>
      <c r="R49" s="79">
        <f t="shared" si="40"/>
        <v>0</v>
      </c>
      <c r="S49" s="17">
        <f>SUM(G49:R49)</f>
        <v>0</v>
      </c>
    </row>
    <row r="50" spans="1:19" ht="17.149999999999999" customHeight="1" x14ac:dyDescent="0.25">
      <c r="B50" s="1"/>
      <c r="C50" s="2" t="s">
        <v>79</v>
      </c>
      <c r="D50" s="37"/>
      <c r="E50" s="7">
        <v>3</v>
      </c>
      <c r="F50" s="7"/>
      <c r="G50" s="79">
        <f t="shared" ref="G50:R50" si="41">IF($E$50=1,$E$106,IF($E$50=2,$E$107,IF($E$50=3,$E$108,IF($E$50=4,$E$109,IF($E$50=5,$E$110,0)))))*$D$50</f>
        <v>0</v>
      </c>
      <c r="H50" s="79">
        <f t="shared" si="41"/>
        <v>0</v>
      </c>
      <c r="I50" s="79">
        <f t="shared" si="41"/>
        <v>0</v>
      </c>
      <c r="J50" s="79">
        <f t="shared" si="41"/>
        <v>0</v>
      </c>
      <c r="K50" s="79">
        <f t="shared" si="41"/>
        <v>0</v>
      </c>
      <c r="L50" s="79">
        <f t="shared" si="41"/>
        <v>0</v>
      </c>
      <c r="M50" s="79">
        <f t="shared" si="41"/>
        <v>0</v>
      </c>
      <c r="N50" s="79">
        <f t="shared" si="41"/>
        <v>0</v>
      </c>
      <c r="O50" s="79">
        <f t="shared" si="41"/>
        <v>0</v>
      </c>
      <c r="P50" s="79">
        <f t="shared" si="41"/>
        <v>0</v>
      </c>
      <c r="Q50" s="79">
        <f t="shared" si="41"/>
        <v>0</v>
      </c>
      <c r="R50" s="79">
        <f t="shared" si="41"/>
        <v>0</v>
      </c>
      <c r="S50" s="17">
        <f t="shared" si="12"/>
        <v>0</v>
      </c>
    </row>
    <row r="51" spans="1:19" s="6" customFormat="1" ht="16.5" customHeight="1" x14ac:dyDescent="0.3">
      <c r="A51" s="5"/>
      <c r="B51" s="1"/>
      <c r="C51" s="2" t="s">
        <v>19</v>
      </c>
      <c r="D51" s="37"/>
      <c r="E51" s="7">
        <v>3</v>
      </c>
      <c r="F51" s="7"/>
      <c r="G51" s="79">
        <f t="shared" ref="G51:R51" si="42">IF($E$51=1,$E$106,IF($E$51=2,$E$107,IF($E$51=3,$E$108,IF($E$51=4,$E$109,IF($E$51=5,$E$110,0)))))*$D$51</f>
        <v>0</v>
      </c>
      <c r="H51" s="79">
        <f t="shared" si="42"/>
        <v>0</v>
      </c>
      <c r="I51" s="79">
        <f t="shared" si="42"/>
        <v>0</v>
      </c>
      <c r="J51" s="79">
        <f t="shared" si="42"/>
        <v>0</v>
      </c>
      <c r="K51" s="79">
        <f t="shared" si="42"/>
        <v>0</v>
      </c>
      <c r="L51" s="79">
        <f t="shared" si="42"/>
        <v>0</v>
      </c>
      <c r="M51" s="79">
        <f t="shared" si="42"/>
        <v>0</v>
      </c>
      <c r="N51" s="79">
        <f t="shared" si="42"/>
        <v>0</v>
      </c>
      <c r="O51" s="79">
        <f t="shared" si="42"/>
        <v>0</v>
      </c>
      <c r="P51" s="79">
        <f t="shared" si="42"/>
        <v>0</v>
      </c>
      <c r="Q51" s="79">
        <f t="shared" si="42"/>
        <v>0</v>
      </c>
      <c r="R51" s="79">
        <f t="shared" si="42"/>
        <v>0</v>
      </c>
      <c r="S51" s="17">
        <f t="shared" si="12"/>
        <v>0</v>
      </c>
    </row>
    <row r="52" spans="1:19" ht="16.5" customHeight="1" x14ac:dyDescent="0.3">
      <c r="A52" s="6"/>
      <c r="B52" s="23" t="s">
        <v>53</v>
      </c>
      <c r="C52" s="33"/>
      <c r="D52" s="24">
        <f>S52</f>
        <v>0</v>
      </c>
      <c r="E52" s="25" t="s">
        <v>63</v>
      </c>
      <c r="F52" s="25"/>
      <c r="G52" s="39">
        <f>SUM(G16:G51)</f>
        <v>0</v>
      </c>
      <c r="H52" s="39">
        <f t="shared" ref="H52:R52" si="43">SUM(H16:H51)</f>
        <v>0</v>
      </c>
      <c r="I52" s="39">
        <f t="shared" si="43"/>
        <v>0</v>
      </c>
      <c r="J52" s="39">
        <f t="shared" si="43"/>
        <v>0</v>
      </c>
      <c r="K52" s="39">
        <f t="shared" si="43"/>
        <v>0</v>
      </c>
      <c r="L52" s="39">
        <f t="shared" si="43"/>
        <v>0</v>
      </c>
      <c r="M52" s="39">
        <f t="shared" si="43"/>
        <v>0</v>
      </c>
      <c r="N52" s="39">
        <f t="shared" si="43"/>
        <v>0</v>
      </c>
      <c r="O52" s="39">
        <f t="shared" si="43"/>
        <v>0</v>
      </c>
      <c r="P52" s="39">
        <f t="shared" si="43"/>
        <v>0</v>
      </c>
      <c r="Q52" s="39">
        <f t="shared" si="43"/>
        <v>0</v>
      </c>
      <c r="R52" s="39">
        <f t="shared" si="43"/>
        <v>0</v>
      </c>
      <c r="S52" s="39">
        <f t="shared" si="12"/>
        <v>0</v>
      </c>
    </row>
    <row r="53" spans="1:19" ht="17.149999999999999" customHeight="1" x14ac:dyDescent="0.25">
      <c r="B53" s="1" t="s">
        <v>125</v>
      </c>
      <c r="C53" s="2"/>
      <c r="D53" s="2"/>
      <c r="E53" s="16"/>
      <c r="F53" s="16"/>
      <c r="G53" s="17"/>
      <c r="H53" s="17"/>
      <c r="I53" s="17"/>
      <c r="J53" s="17"/>
      <c r="K53" s="17"/>
      <c r="L53" s="17"/>
      <c r="M53" s="17"/>
      <c r="N53" s="17"/>
      <c r="O53" s="17"/>
      <c r="P53" s="17"/>
      <c r="Q53" s="17"/>
      <c r="R53" s="17"/>
      <c r="S53" s="17"/>
    </row>
    <row r="54" spans="1:19" ht="17.149999999999999" customHeight="1" x14ac:dyDescent="0.25">
      <c r="B54" s="1"/>
      <c r="C54" s="2" t="s">
        <v>183</v>
      </c>
      <c r="D54" s="37"/>
      <c r="E54" s="7">
        <v>3</v>
      </c>
      <c r="F54" s="7"/>
      <c r="G54" s="79">
        <f t="shared" ref="G54:R54" si="44">IF($E$54=1,$E$106,IF($E$54=2,$E$107,IF($E$54=3,$E$108,IF($E$54=4,$E$109,IF($E$54=5,$E$110,0)))))*$D$54</f>
        <v>0</v>
      </c>
      <c r="H54" s="79">
        <f t="shared" si="44"/>
        <v>0</v>
      </c>
      <c r="I54" s="79">
        <f t="shared" si="44"/>
        <v>0</v>
      </c>
      <c r="J54" s="79">
        <f t="shared" si="44"/>
        <v>0</v>
      </c>
      <c r="K54" s="79">
        <f t="shared" si="44"/>
        <v>0</v>
      </c>
      <c r="L54" s="79">
        <f t="shared" si="44"/>
        <v>0</v>
      </c>
      <c r="M54" s="79">
        <f t="shared" si="44"/>
        <v>0</v>
      </c>
      <c r="N54" s="79">
        <f t="shared" si="44"/>
        <v>0</v>
      </c>
      <c r="O54" s="79">
        <f t="shared" si="44"/>
        <v>0</v>
      </c>
      <c r="P54" s="79">
        <f t="shared" si="44"/>
        <v>0</v>
      </c>
      <c r="Q54" s="79">
        <f t="shared" si="44"/>
        <v>0</v>
      </c>
      <c r="R54" s="79">
        <f t="shared" si="44"/>
        <v>0</v>
      </c>
      <c r="S54" s="17">
        <f>SUM(G54:R54)</f>
        <v>0</v>
      </c>
    </row>
    <row r="55" spans="1:19" ht="17.149999999999999" customHeight="1" x14ac:dyDescent="0.25">
      <c r="B55" s="1"/>
      <c r="C55" s="2" t="s">
        <v>80</v>
      </c>
      <c r="D55" s="37"/>
      <c r="E55" s="7">
        <v>3</v>
      </c>
      <c r="F55" s="7"/>
      <c r="G55" s="79">
        <f t="shared" ref="G55:R55" si="45">IF($E$55=1,$E$106,IF($E$55=2,$E$107,IF($E$55=3,$E$108,IF($E$55=4,$E$109,IF($E$55=5,$E$110,0)))))*$D$55</f>
        <v>0</v>
      </c>
      <c r="H55" s="79">
        <f t="shared" si="45"/>
        <v>0</v>
      </c>
      <c r="I55" s="79">
        <f t="shared" si="45"/>
        <v>0</v>
      </c>
      <c r="J55" s="79">
        <f t="shared" si="45"/>
        <v>0</v>
      </c>
      <c r="K55" s="79">
        <f t="shared" si="45"/>
        <v>0</v>
      </c>
      <c r="L55" s="79">
        <f t="shared" si="45"/>
        <v>0</v>
      </c>
      <c r="M55" s="79">
        <f t="shared" si="45"/>
        <v>0</v>
      </c>
      <c r="N55" s="79">
        <f t="shared" si="45"/>
        <v>0</v>
      </c>
      <c r="O55" s="79">
        <f t="shared" si="45"/>
        <v>0</v>
      </c>
      <c r="P55" s="79">
        <f t="shared" si="45"/>
        <v>0</v>
      </c>
      <c r="Q55" s="79">
        <f t="shared" si="45"/>
        <v>0</v>
      </c>
      <c r="R55" s="79">
        <f t="shared" si="45"/>
        <v>0</v>
      </c>
      <c r="S55" s="17">
        <f t="shared" ref="S55:S63" si="46">SUM(G55:R55)</f>
        <v>0</v>
      </c>
    </row>
    <row r="56" spans="1:19" ht="17.149999999999999" customHeight="1" x14ac:dyDescent="0.25">
      <c r="B56" s="1"/>
      <c r="C56" s="2" t="s">
        <v>81</v>
      </c>
      <c r="D56" s="37"/>
      <c r="E56" s="7">
        <v>3</v>
      </c>
      <c r="F56" s="7"/>
      <c r="G56" s="79">
        <f t="shared" ref="G56:R56" si="47">IF($E$56=1,$E$106,IF($E$56=2,$E$107,IF($E$56=3,$E$108,IF($E$56=4,$E$109,IF($E$56=5,$E$110,0)))))*$D$56</f>
        <v>0</v>
      </c>
      <c r="H56" s="79">
        <f t="shared" si="47"/>
        <v>0</v>
      </c>
      <c r="I56" s="79">
        <f t="shared" si="47"/>
        <v>0</v>
      </c>
      <c r="J56" s="79">
        <f t="shared" si="47"/>
        <v>0</v>
      </c>
      <c r="K56" s="79">
        <f t="shared" si="47"/>
        <v>0</v>
      </c>
      <c r="L56" s="79">
        <f t="shared" si="47"/>
        <v>0</v>
      </c>
      <c r="M56" s="79">
        <f t="shared" si="47"/>
        <v>0</v>
      </c>
      <c r="N56" s="79">
        <f t="shared" si="47"/>
        <v>0</v>
      </c>
      <c r="O56" s="79">
        <f t="shared" si="47"/>
        <v>0</v>
      </c>
      <c r="P56" s="79">
        <f t="shared" si="47"/>
        <v>0</v>
      </c>
      <c r="Q56" s="79">
        <f t="shared" si="47"/>
        <v>0</v>
      </c>
      <c r="R56" s="79">
        <f t="shared" si="47"/>
        <v>0</v>
      </c>
      <c r="S56" s="17">
        <f t="shared" si="46"/>
        <v>0</v>
      </c>
    </row>
    <row r="57" spans="1:19" ht="17.149999999999999" customHeight="1" x14ac:dyDescent="0.25">
      <c r="B57" s="1"/>
      <c r="C57" s="2" t="s">
        <v>44</v>
      </c>
      <c r="D57" s="37"/>
      <c r="E57" s="7">
        <v>3</v>
      </c>
      <c r="F57" s="7"/>
      <c r="G57" s="79">
        <f t="shared" ref="G57:R57" si="48">IF($E$57=1,$E$106,IF($E$57=2,$E$107,IF($E$57=3,$E$108,IF($E$57=4,$E$109,IF($E$57=5,$E$110,0)))))*$D$57</f>
        <v>0</v>
      </c>
      <c r="H57" s="79">
        <f t="shared" si="48"/>
        <v>0</v>
      </c>
      <c r="I57" s="79">
        <f t="shared" si="48"/>
        <v>0</v>
      </c>
      <c r="J57" s="79">
        <f t="shared" si="48"/>
        <v>0</v>
      </c>
      <c r="K57" s="79">
        <f t="shared" si="48"/>
        <v>0</v>
      </c>
      <c r="L57" s="79">
        <f t="shared" si="48"/>
        <v>0</v>
      </c>
      <c r="M57" s="79">
        <f t="shared" si="48"/>
        <v>0</v>
      </c>
      <c r="N57" s="79">
        <f t="shared" si="48"/>
        <v>0</v>
      </c>
      <c r="O57" s="79">
        <f t="shared" si="48"/>
        <v>0</v>
      </c>
      <c r="P57" s="79">
        <f t="shared" si="48"/>
        <v>0</v>
      </c>
      <c r="Q57" s="79">
        <f t="shared" si="48"/>
        <v>0</v>
      </c>
      <c r="R57" s="79">
        <f t="shared" si="48"/>
        <v>0</v>
      </c>
      <c r="S57" s="17">
        <f t="shared" si="46"/>
        <v>0</v>
      </c>
    </row>
    <row r="58" spans="1:19" ht="17.149999999999999" customHeight="1" x14ac:dyDescent="0.25">
      <c r="B58" s="1"/>
      <c r="C58" s="2" t="s">
        <v>45</v>
      </c>
      <c r="D58" s="37"/>
      <c r="E58" s="7">
        <v>3</v>
      </c>
      <c r="F58" s="7"/>
      <c r="G58" s="79">
        <f t="shared" ref="G58:R58" si="49">IF($E$58=1,$E$106,IF($E$58=2,$E$107,IF($E$58=3,$E$108,IF($E$58=4,$E$109,IF($E$58=5,$E$110,0)))))*$D$58</f>
        <v>0</v>
      </c>
      <c r="H58" s="79">
        <f t="shared" si="49"/>
        <v>0</v>
      </c>
      <c r="I58" s="79">
        <f t="shared" si="49"/>
        <v>0</v>
      </c>
      <c r="J58" s="79">
        <f t="shared" si="49"/>
        <v>0</v>
      </c>
      <c r="K58" s="79">
        <f t="shared" si="49"/>
        <v>0</v>
      </c>
      <c r="L58" s="79">
        <f t="shared" si="49"/>
        <v>0</v>
      </c>
      <c r="M58" s="79">
        <f t="shared" si="49"/>
        <v>0</v>
      </c>
      <c r="N58" s="79">
        <f t="shared" si="49"/>
        <v>0</v>
      </c>
      <c r="O58" s="79">
        <f t="shared" si="49"/>
        <v>0</v>
      </c>
      <c r="P58" s="79">
        <f t="shared" si="49"/>
        <v>0</v>
      </c>
      <c r="Q58" s="79">
        <f t="shared" si="49"/>
        <v>0</v>
      </c>
      <c r="R58" s="79">
        <f t="shared" si="49"/>
        <v>0</v>
      </c>
      <c r="S58" s="17">
        <f t="shared" si="46"/>
        <v>0</v>
      </c>
    </row>
    <row r="59" spans="1:19" ht="17.149999999999999" customHeight="1" x14ac:dyDescent="0.25">
      <c r="B59" s="1"/>
      <c r="C59" s="2" t="s">
        <v>46</v>
      </c>
      <c r="D59" s="37"/>
      <c r="E59" s="7">
        <v>3</v>
      </c>
      <c r="F59" s="7"/>
      <c r="G59" s="79">
        <f t="shared" ref="G59:R59" si="50">IF($E$59=1,$E$106,IF($E$59=2,$E$107,IF($E$59=3,$E$108,IF($E$59=4,$E$109,IF($E$59=5,$E$110,0)))))*$D$59</f>
        <v>0</v>
      </c>
      <c r="H59" s="79">
        <f t="shared" si="50"/>
        <v>0</v>
      </c>
      <c r="I59" s="79">
        <f t="shared" si="50"/>
        <v>0</v>
      </c>
      <c r="J59" s="79">
        <f t="shared" si="50"/>
        <v>0</v>
      </c>
      <c r="K59" s="79">
        <f t="shared" si="50"/>
        <v>0</v>
      </c>
      <c r="L59" s="79">
        <f t="shared" si="50"/>
        <v>0</v>
      </c>
      <c r="M59" s="79">
        <f t="shared" si="50"/>
        <v>0</v>
      </c>
      <c r="N59" s="79">
        <f t="shared" si="50"/>
        <v>0</v>
      </c>
      <c r="O59" s="79">
        <f t="shared" si="50"/>
        <v>0</v>
      </c>
      <c r="P59" s="79">
        <f t="shared" si="50"/>
        <v>0</v>
      </c>
      <c r="Q59" s="79">
        <f t="shared" si="50"/>
        <v>0</v>
      </c>
      <c r="R59" s="79">
        <f t="shared" si="50"/>
        <v>0</v>
      </c>
      <c r="S59" s="17">
        <f t="shared" si="46"/>
        <v>0</v>
      </c>
    </row>
    <row r="60" spans="1:19" ht="17.149999999999999" customHeight="1" x14ac:dyDescent="0.25">
      <c r="B60" s="1"/>
      <c r="C60" s="2" t="s">
        <v>82</v>
      </c>
      <c r="D60" s="37"/>
      <c r="E60" s="7">
        <v>3</v>
      </c>
      <c r="F60" s="7"/>
      <c r="G60" s="79">
        <f t="shared" ref="G60:R60" si="51">IF($E$60=1,$E$106,IF($E$60=2,$E$107,IF($E$60=3,$E$108,IF($E$60=4,$E$109,IF($E$60=5,$E$110,0)))))*$D$60</f>
        <v>0</v>
      </c>
      <c r="H60" s="79">
        <f t="shared" si="51"/>
        <v>0</v>
      </c>
      <c r="I60" s="79">
        <f t="shared" si="51"/>
        <v>0</v>
      </c>
      <c r="J60" s="79">
        <f t="shared" si="51"/>
        <v>0</v>
      </c>
      <c r="K60" s="79">
        <f t="shared" si="51"/>
        <v>0</v>
      </c>
      <c r="L60" s="79">
        <f t="shared" si="51"/>
        <v>0</v>
      </c>
      <c r="M60" s="79">
        <f t="shared" si="51"/>
        <v>0</v>
      </c>
      <c r="N60" s="79">
        <f t="shared" si="51"/>
        <v>0</v>
      </c>
      <c r="O60" s="79">
        <f t="shared" si="51"/>
        <v>0</v>
      </c>
      <c r="P60" s="79">
        <f t="shared" si="51"/>
        <v>0</v>
      </c>
      <c r="Q60" s="79">
        <f t="shared" si="51"/>
        <v>0</v>
      </c>
      <c r="R60" s="79">
        <f t="shared" si="51"/>
        <v>0</v>
      </c>
      <c r="S60" s="17">
        <f t="shared" si="46"/>
        <v>0</v>
      </c>
    </row>
    <row r="61" spans="1:19" ht="17.149999999999999" customHeight="1" x14ac:dyDescent="0.25">
      <c r="B61" s="1"/>
      <c r="C61" s="2" t="s">
        <v>83</v>
      </c>
      <c r="D61" s="37"/>
      <c r="E61" s="7">
        <v>3</v>
      </c>
      <c r="F61" s="7"/>
      <c r="G61" s="79">
        <f t="shared" ref="G61:R61" si="52">IF($E$61=1,$E$106,IF($E$61=2,$E$107,IF($E$61=3,$E$108,IF($E$61=4,$E$109,IF($E$61=5,$E$110,0)))))*$D$61</f>
        <v>0</v>
      </c>
      <c r="H61" s="79">
        <f t="shared" si="52"/>
        <v>0</v>
      </c>
      <c r="I61" s="79">
        <f t="shared" si="52"/>
        <v>0</v>
      </c>
      <c r="J61" s="79">
        <f t="shared" si="52"/>
        <v>0</v>
      </c>
      <c r="K61" s="79">
        <f t="shared" si="52"/>
        <v>0</v>
      </c>
      <c r="L61" s="79">
        <f t="shared" si="52"/>
        <v>0</v>
      </c>
      <c r="M61" s="79">
        <f t="shared" si="52"/>
        <v>0</v>
      </c>
      <c r="N61" s="79">
        <f t="shared" si="52"/>
        <v>0</v>
      </c>
      <c r="O61" s="79">
        <f t="shared" si="52"/>
        <v>0</v>
      </c>
      <c r="P61" s="79">
        <f t="shared" si="52"/>
        <v>0</v>
      </c>
      <c r="Q61" s="79">
        <f t="shared" si="52"/>
        <v>0</v>
      </c>
      <c r="R61" s="79">
        <f t="shared" si="52"/>
        <v>0</v>
      </c>
      <c r="S61" s="17">
        <f t="shared" si="46"/>
        <v>0</v>
      </c>
    </row>
    <row r="62" spans="1:19" ht="17.149999999999999" customHeight="1" x14ac:dyDescent="0.25">
      <c r="B62" s="1"/>
      <c r="C62" s="2" t="s">
        <v>84</v>
      </c>
      <c r="D62" s="37"/>
      <c r="E62" s="7">
        <v>3</v>
      </c>
      <c r="F62" s="7"/>
      <c r="G62" s="79">
        <f t="shared" ref="G62:R62" si="53">IF($E$62=1,$E$106,IF($E$62=2,$E$107,IF($E$62=3,$E$108,IF($E$62=4,$E$109,IF($E$62=5,$E$110,0)))))*$D$62</f>
        <v>0</v>
      </c>
      <c r="H62" s="79">
        <f t="shared" si="53"/>
        <v>0</v>
      </c>
      <c r="I62" s="79">
        <f t="shared" si="53"/>
        <v>0</v>
      </c>
      <c r="J62" s="79">
        <f t="shared" si="53"/>
        <v>0</v>
      </c>
      <c r="K62" s="79">
        <f t="shared" si="53"/>
        <v>0</v>
      </c>
      <c r="L62" s="79">
        <f t="shared" si="53"/>
        <v>0</v>
      </c>
      <c r="M62" s="79">
        <f t="shared" si="53"/>
        <v>0</v>
      </c>
      <c r="N62" s="79">
        <f t="shared" si="53"/>
        <v>0</v>
      </c>
      <c r="O62" s="79">
        <f t="shared" si="53"/>
        <v>0</v>
      </c>
      <c r="P62" s="79">
        <f t="shared" si="53"/>
        <v>0</v>
      </c>
      <c r="Q62" s="79">
        <f t="shared" si="53"/>
        <v>0</v>
      </c>
      <c r="R62" s="79">
        <f t="shared" si="53"/>
        <v>0</v>
      </c>
      <c r="S62" s="17">
        <f>SUM(G62:R62)</f>
        <v>0</v>
      </c>
    </row>
    <row r="63" spans="1:19" s="6" customFormat="1" ht="16.5" customHeight="1" x14ac:dyDescent="0.3">
      <c r="A63" s="5"/>
      <c r="B63" s="1"/>
      <c r="C63" s="3" t="s">
        <v>47</v>
      </c>
      <c r="D63" s="37"/>
      <c r="E63" s="7">
        <v>3</v>
      </c>
      <c r="F63" s="7"/>
      <c r="G63" s="79">
        <f t="shared" ref="G63:R63" si="54">IF($E$63=1,$E$106,IF($E$63=2,$E$107,IF($E$63=3,$E$108,IF($E$63=4,$E$109,IF($E$63=5,$E$110,0)))))*$D$63</f>
        <v>0</v>
      </c>
      <c r="H63" s="79">
        <f t="shared" si="54"/>
        <v>0</v>
      </c>
      <c r="I63" s="79">
        <f t="shared" si="54"/>
        <v>0</v>
      </c>
      <c r="J63" s="79">
        <f t="shared" si="54"/>
        <v>0</v>
      </c>
      <c r="K63" s="79">
        <f t="shared" si="54"/>
        <v>0</v>
      </c>
      <c r="L63" s="79">
        <f t="shared" si="54"/>
        <v>0</v>
      </c>
      <c r="M63" s="79">
        <f t="shared" si="54"/>
        <v>0</v>
      </c>
      <c r="N63" s="79">
        <f t="shared" si="54"/>
        <v>0</v>
      </c>
      <c r="O63" s="79">
        <f t="shared" si="54"/>
        <v>0</v>
      </c>
      <c r="P63" s="79">
        <f t="shared" si="54"/>
        <v>0</v>
      </c>
      <c r="Q63" s="79">
        <f t="shared" si="54"/>
        <v>0</v>
      </c>
      <c r="R63" s="79">
        <f t="shared" si="54"/>
        <v>0</v>
      </c>
      <c r="S63" s="17">
        <f t="shared" si="46"/>
        <v>0</v>
      </c>
    </row>
    <row r="64" spans="1:19" ht="16.5" customHeight="1" x14ac:dyDescent="0.3">
      <c r="A64" s="6"/>
      <c r="B64" s="23" t="s">
        <v>20</v>
      </c>
      <c r="C64" s="33"/>
      <c r="D64" s="24">
        <f>S64</f>
        <v>0</v>
      </c>
      <c r="E64" s="25" t="s">
        <v>63</v>
      </c>
      <c r="F64" s="25"/>
      <c r="G64" s="39">
        <f>SUM(G54:G63)</f>
        <v>0</v>
      </c>
      <c r="H64" s="39">
        <f t="shared" ref="H64:R64" si="55">SUM(H54:H63)</f>
        <v>0</v>
      </c>
      <c r="I64" s="39">
        <f t="shared" si="55"/>
        <v>0</v>
      </c>
      <c r="J64" s="39">
        <f t="shared" si="55"/>
        <v>0</v>
      </c>
      <c r="K64" s="39">
        <f t="shared" si="55"/>
        <v>0</v>
      </c>
      <c r="L64" s="39">
        <f t="shared" si="55"/>
        <v>0</v>
      </c>
      <c r="M64" s="39">
        <f t="shared" si="55"/>
        <v>0</v>
      </c>
      <c r="N64" s="39">
        <f t="shared" si="55"/>
        <v>0</v>
      </c>
      <c r="O64" s="39">
        <f t="shared" si="55"/>
        <v>0</v>
      </c>
      <c r="P64" s="39">
        <f t="shared" si="55"/>
        <v>0</v>
      </c>
      <c r="Q64" s="39">
        <f t="shared" si="55"/>
        <v>0</v>
      </c>
      <c r="R64" s="39">
        <f t="shared" si="55"/>
        <v>0</v>
      </c>
      <c r="S64" s="39">
        <f>SUM(G64:R64)</f>
        <v>0</v>
      </c>
    </row>
    <row r="65" spans="1:19" ht="17.149999999999999" customHeight="1" x14ac:dyDescent="0.25">
      <c r="B65" s="1" t="s">
        <v>126</v>
      </c>
      <c r="C65" s="26" t="s">
        <v>21</v>
      </c>
      <c r="D65" s="26"/>
      <c r="E65" s="27"/>
      <c r="F65" s="27"/>
      <c r="G65" s="17"/>
      <c r="H65" s="17"/>
      <c r="I65" s="17"/>
      <c r="J65" s="17"/>
      <c r="K65" s="17"/>
      <c r="L65" s="17"/>
      <c r="M65" s="17"/>
      <c r="N65" s="17"/>
      <c r="O65" s="17"/>
      <c r="P65" s="17"/>
      <c r="Q65" s="17"/>
      <c r="R65" s="17"/>
      <c r="S65" s="17"/>
    </row>
    <row r="66" spans="1:19" ht="17.149999999999999" customHeight="1" x14ac:dyDescent="0.25">
      <c r="B66" s="1"/>
      <c r="C66" s="2" t="s">
        <v>85</v>
      </c>
      <c r="D66" s="37"/>
      <c r="E66" s="7">
        <v>3</v>
      </c>
      <c r="F66" s="7"/>
      <c r="G66" s="79">
        <f t="shared" ref="G66:R66" si="56">IF($E$66=1,$E$106,IF($E$66=2,$E$107,IF($E$66=3,$E$108,IF($E$66=4,$E$109,IF($E$66=5,$E$110,0)))))*$D$66</f>
        <v>0</v>
      </c>
      <c r="H66" s="79">
        <f t="shared" si="56"/>
        <v>0</v>
      </c>
      <c r="I66" s="79">
        <f t="shared" si="56"/>
        <v>0</v>
      </c>
      <c r="J66" s="79">
        <f t="shared" si="56"/>
        <v>0</v>
      </c>
      <c r="K66" s="79">
        <f t="shared" si="56"/>
        <v>0</v>
      </c>
      <c r="L66" s="79">
        <f t="shared" si="56"/>
        <v>0</v>
      </c>
      <c r="M66" s="79">
        <f t="shared" si="56"/>
        <v>0</v>
      </c>
      <c r="N66" s="79">
        <f t="shared" si="56"/>
        <v>0</v>
      </c>
      <c r="O66" s="79">
        <f t="shared" si="56"/>
        <v>0</v>
      </c>
      <c r="P66" s="79">
        <f t="shared" si="56"/>
        <v>0</v>
      </c>
      <c r="Q66" s="79">
        <f t="shared" si="56"/>
        <v>0</v>
      </c>
      <c r="R66" s="79">
        <f t="shared" si="56"/>
        <v>0</v>
      </c>
      <c r="S66" s="17">
        <f t="shared" ref="S66:S73" si="57">SUM(G66:R66)</f>
        <v>0</v>
      </c>
    </row>
    <row r="67" spans="1:19" ht="17.149999999999999" customHeight="1" x14ac:dyDescent="0.25">
      <c r="B67" s="1"/>
      <c r="C67" s="2" t="s">
        <v>86</v>
      </c>
      <c r="D67" s="37"/>
      <c r="E67" s="7">
        <v>3</v>
      </c>
      <c r="F67" s="7"/>
      <c r="G67" s="79">
        <f t="shared" ref="G67:R67" si="58">IF($E$67=1,$E$106,IF($E$67=2,$E$107,IF($E$67=3,$E$108,IF($E$67=4,$E$109,IF($E$67=5,$E$110,0)))))*$D$67</f>
        <v>0</v>
      </c>
      <c r="H67" s="79">
        <f t="shared" si="58"/>
        <v>0</v>
      </c>
      <c r="I67" s="79">
        <f t="shared" si="58"/>
        <v>0</v>
      </c>
      <c r="J67" s="79">
        <f t="shared" si="58"/>
        <v>0</v>
      </c>
      <c r="K67" s="79">
        <f t="shared" si="58"/>
        <v>0</v>
      </c>
      <c r="L67" s="79">
        <f t="shared" si="58"/>
        <v>0</v>
      </c>
      <c r="M67" s="79">
        <f t="shared" si="58"/>
        <v>0</v>
      </c>
      <c r="N67" s="79">
        <f t="shared" si="58"/>
        <v>0</v>
      </c>
      <c r="O67" s="79">
        <f t="shared" si="58"/>
        <v>0</v>
      </c>
      <c r="P67" s="79">
        <f t="shared" si="58"/>
        <v>0</v>
      </c>
      <c r="Q67" s="79">
        <f t="shared" si="58"/>
        <v>0</v>
      </c>
      <c r="R67" s="79">
        <f t="shared" si="58"/>
        <v>0</v>
      </c>
      <c r="S67" s="17">
        <f t="shared" si="57"/>
        <v>0</v>
      </c>
    </row>
    <row r="68" spans="1:19" ht="17.149999999999999" customHeight="1" x14ac:dyDescent="0.25">
      <c r="B68" s="1"/>
      <c r="C68" s="2" t="s">
        <v>22</v>
      </c>
      <c r="D68" s="37"/>
      <c r="E68" s="7">
        <v>3</v>
      </c>
      <c r="F68" s="7"/>
      <c r="G68" s="79">
        <f t="shared" ref="G68:R68" si="59">IF($E$68=1,$E$106,IF($E$68=2,$E$107,IF($E$68=3,$E$108,IF($E$68=4,$E$109,IF($E$68=5,$E$110,0)))))*$D$68</f>
        <v>0</v>
      </c>
      <c r="H68" s="79">
        <f t="shared" si="59"/>
        <v>0</v>
      </c>
      <c r="I68" s="79">
        <f t="shared" si="59"/>
        <v>0</v>
      </c>
      <c r="J68" s="79">
        <f t="shared" si="59"/>
        <v>0</v>
      </c>
      <c r="K68" s="79">
        <f t="shared" si="59"/>
        <v>0</v>
      </c>
      <c r="L68" s="79">
        <f t="shared" si="59"/>
        <v>0</v>
      </c>
      <c r="M68" s="79">
        <f t="shared" si="59"/>
        <v>0</v>
      </c>
      <c r="N68" s="79">
        <f t="shared" si="59"/>
        <v>0</v>
      </c>
      <c r="O68" s="79">
        <f t="shared" si="59"/>
        <v>0</v>
      </c>
      <c r="P68" s="79">
        <f t="shared" si="59"/>
        <v>0</v>
      </c>
      <c r="Q68" s="79">
        <f t="shared" si="59"/>
        <v>0</v>
      </c>
      <c r="R68" s="79">
        <f t="shared" si="59"/>
        <v>0</v>
      </c>
      <c r="S68" s="17">
        <f t="shared" si="57"/>
        <v>0</v>
      </c>
    </row>
    <row r="69" spans="1:19" ht="17.149999999999999" customHeight="1" x14ac:dyDescent="0.25">
      <c r="B69" s="1"/>
      <c r="C69" s="3" t="s">
        <v>184</v>
      </c>
      <c r="D69" s="37"/>
      <c r="E69" s="7">
        <v>3</v>
      </c>
      <c r="F69" s="7"/>
      <c r="G69" s="79">
        <f t="shared" ref="G69:R69" si="60">IF($E$69=1,$E$106,IF($E$69=2,$E$107,IF($E$69=3,$E$108,IF($E$69=4,$E$109,IF($E$69=5,$E$110,0)))))*$D$69</f>
        <v>0</v>
      </c>
      <c r="H69" s="79">
        <f t="shared" si="60"/>
        <v>0</v>
      </c>
      <c r="I69" s="79">
        <f t="shared" si="60"/>
        <v>0</v>
      </c>
      <c r="J69" s="79">
        <f t="shared" si="60"/>
        <v>0</v>
      </c>
      <c r="K69" s="79">
        <f t="shared" si="60"/>
        <v>0</v>
      </c>
      <c r="L69" s="79">
        <f t="shared" si="60"/>
        <v>0</v>
      </c>
      <c r="M69" s="79">
        <f t="shared" si="60"/>
        <v>0</v>
      </c>
      <c r="N69" s="79">
        <f t="shared" si="60"/>
        <v>0</v>
      </c>
      <c r="O69" s="79">
        <f t="shared" si="60"/>
        <v>0</v>
      </c>
      <c r="P69" s="79">
        <f t="shared" si="60"/>
        <v>0</v>
      </c>
      <c r="Q69" s="79">
        <f t="shared" si="60"/>
        <v>0</v>
      </c>
      <c r="R69" s="79">
        <f t="shared" si="60"/>
        <v>0</v>
      </c>
      <c r="S69" s="17">
        <f t="shared" si="57"/>
        <v>0</v>
      </c>
    </row>
    <row r="70" spans="1:19" ht="17.149999999999999" customHeight="1" x14ac:dyDescent="0.25">
      <c r="B70" s="1"/>
      <c r="C70" s="3" t="s">
        <v>87</v>
      </c>
      <c r="D70" s="37"/>
      <c r="E70" s="7">
        <v>3</v>
      </c>
      <c r="F70" s="7"/>
      <c r="G70" s="79">
        <f t="shared" ref="G70:R70" si="61">IF($E$70=1,$E$106,IF($E$70=2,$E$107,IF($E$70=3,$E$108,IF($E$70=4,$E$109,IF($E$70=5,$E$110,0)))))*$D$70</f>
        <v>0</v>
      </c>
      <c r="H70" s="79">
        <f t="shared" si="61"/>
        <v>0</v>
      </c>
      <c r="I70" s="79">
        <f t="shared" si="61"/>
        <v>0</v>
      </c>
      <c r="J70" s="79">
        <f t="shared" si="61"/>
        <v>0</v>
      </c>
      <c r="K70" s="79">
        <f t="shared" si="61"/>
        <v>0</v>
      </c>
      <c r="L70" s="79">
        <f t="shared" si="61"/>
        <v>0</v>
      </c>
      <c r="M70" s="79">
        <f t="shared" si="61"/>
        <v>0</v>
      </c>
      <c r="N70" s="79">
        <f t="shared" si="61"/>
        <v>0</v>
      </c>
      <c r="O70" s="79">
        <f t="shared" si="61"/>
        <v>0</v>
      </c>
      <c r="P70" s="79">
        <f t="shared" si="61"/>
        <v>0</v>
      </c>
      <c r="Q70" s="79">
        <f t="shared" si="61"/>
        <v>0</v>
      </c>
      <c r="R70" s="79">
        <f t="shared" si="61"/>
        <v>0</v>
      </c>
      <c r="S70" s="17">
        <f t="shared" si="57"/>
        <v>0</v>
      </c>
    </row>
    <row r="71" spans="1:19" ht="17.149999999999999" customHeight="1" x14ac:dyDescent="0.25">
      <c r="B71" s="1"/>
      <c r="C71" s="2" t="s">
        <v>48</v>
      </c>
      <c r="D71" s="37"/>
      <c r="E71" s="7">
        <v>3</v>
      </c>
      <c r="F71" s="7"/>
      <c r="G71" s="79">
        <f t="shared" ref="G71:R71" si="62">IF($E$71=1,$E$106,IF($E$71=2,$E$107,IF($E$71=3,$E$108,IF($E$71=4,$E$109,IF($E$71=5,$E$110,0)))))*$D$71</f>
        <v>0</v>
      </c>
      <c r="H71" s="79">
        <f t="shared" si="62"/>
        <v>0</v>
      </c>
      <c r="I71" s="79">
        <f t="shared" si="62"/>
        <v>0</v>
      </c>
      <c r="J71" s="79">
        <f t="shared" si="62"/>
        <v>0</v>
      </c>
      <c r="K71" s="79">
        <f t="shared" si="62"/>
        <v>0</v>
      </c>
      <c r="L71" s="79">
        <f t="shared" si="62"/>
        <v>0</v>
      </c>
      <c r="M71" s="79">
        <f t="shared" si="62"/>
        <v>0</v>
      </c>
      <c r="N71" s="79">
        <f t="shared" si="62"/>
        <v>0</v>
      </c>
      <c r="O71" s="79">
        <f t="shared" si="62"/>
        <v>0</v>
      </c>
      <c r="P71" s="79">
        <f t="shared" si="62"/>
        <v>0</v>
      </c>
      <c r="Q71" s="79">
        <f t="shared" si="62"/>
        <v>0</v>
      </c>
      <c r="R71" s="79">
        <f t="shared" si="62"/>
        <v>0</v>
      </c>
      <c r="S71" s="17">
        <f>SUM(G71:R71)</f>
        <v>0</v>
      </c>
    </row>
    <row r="72" spans="1:19" s="6" customFormat="1" ht="16.5" customHeight="1" x14ac:dyDescent="0.3">
      <c r="A72" s="5"/>
      <c r="B72" s="1"/>
      <c r="C72" s="2" t="s">
        <v>62</v>
      </c>
      <c r="D72" s="37"/>
      <c r="E72" s="7">
        <v>3</v>
      </c>
      <c r="F72" s="7"/>
      <c r="G72" s="79">
        <f t="shared" ref="G72:R72" si="63">IF($E$72=1,$E$106,IF($E$72=2,$E$107,IF($E$72=3,$E$108,IF($E$72=4,$E$109,IF($E$72=5,$E$110,0)))))*$D$72</f>
        <v>0</v>
      </c>
      <c r="H72" s="79">
        <f t="shared" si="63"/>
        <v>0</v>
      </c>
      <c r="I72" s="79">
        <f t="shared" si="63"/>
        <v>0</v>
      </c>
      <c r="J72" s="79">
        <f t="shared" si="63"/>
        <v>0</v>
      </c>
      <c r="K72" s="79">
        <f t="shared" si="63"/>
        <v>0</v>
      </c>
      <c r="L72" s="79">
        <f t="shared" si="63"/>
        <v>0</v>
      </c>
      <c r="M72" s="79">
        <f t="shared" si="63"/>
        <v>0</v>
      </c>
      <c r="N72" s="79">
        <f t="shared" si="63"/>
        <v>0</v>
      </c>
      <c r="O72" s="79">
        <f t="shared" si="63"/>
        <v>0</v>
      </c>
      <c r="P72" s="79">
        <f t="shared" si="63"/>
        <v>0</v>
      </c>
      <c r="Q72" s="79">
        <f t="shared" si="63"/>
        <v>0</v>
      </c>
      <c r="R72" s="79">
        <f t="shared" si="63"/>
        <v>0</v>
      </c>
      <c r="S72" s="17">
        <f t="shared" si="57"/>
        <v>0</v>
      </c>
    </row>
    <row r="73" spans="1:19" ht="16.5" customHeight="1" x14ac:dyDescent="0.3">
      <c r="A73" s="6"/>
      <c r="B73" s="23" t="s">
        <v>23</v>
      </c>
      <c r="C73" s="33"/>
      <c r="D73" s="24">
        <f>S73</f>
        <v>0</v>
      </c>
      <c r="E73" s="25" t="s">
        <v>63</v>
      </c>
      <c r="F73" s="25"/>
      <c r="G73" s="39">
        <f t="shared" ref="G73:R73" si="64">SUM(G66:G72)</f>
        <v>0</v>
      </c>
      <c r="H73" s="39">
        <f t="shared" si="64"/>
        <v>0</v>
      </c>
      <c r="I73" s="39">
        <f t="shared" si="64"/>
        <v>0</v>
      </c>
      <c r="J73" s="39">
        <f t="shared" si="64"/>
        <v>0</v>
      </c>
      <c r="K73" s="39">
        <f t="shared" si="64"/>
        <v>0</v>
      </c>
      <c r="L73" s="39">
        <f t="shared" si="64"/>
        <v>0</v>
      </c>
      <c r="M73" s="39">
        <f t="shared" si="64"/>
        <v>0</v>
      </c>
      <c r="N73" s="39">
        <f t="shared" si="64"/>
        <v>0</v>
      </c>
      <c r="O73" s="39">
        <f t="shared" si="64"/>
        <v>0</v>
      </c>
      <c r="P73" s="39">
        <f t="shared" si="64"/>
        <v>0</v>
      </c>
      <c r="Q73" s="39">
        <f t="shared" si="64"/>
        <v>0</v>
      </c>
      <c r="R73" s="39">
        <f t="shared" si="64"/>
        <v>0</v>
      </c>
      <c r="S73" s="39">
        <f t="shared" si="57"/>
        <v>0</v>
      </c>
    </row>
    <row r="74" spans="1:19" ht="17.149999999999999" customHeight="1" x14ac:dyDescent="0.25">
      <c r="B74" s="1" t="s">
        <v>127</v>
      </c>
      <c r="C74" s="4"/>
      <c r="D74" s="4"/>
      <c r="E74" s="28"/>
      <c r="F74" s="28"/>
      <c r="G74" s="17"/>
      <c r="H74" s="17"/>
      <c r="I74" s="17"/>
      <c r="J74" s="17"/>
      <c r="K74" s="17"/>
      <c r="L74" s="17"/>
      <c r="M74" s="17"/>
      <c r="N74" s="17"/>
      <c r="O74" s="17"/>
      <c r="P74" s="17"/>
      <c r="Q74" s="17"/>
      <c r="R74" s="17"/>
      <c r="S74" s="17"/>
    </row>
    <row r="75" spans="1:19" ht="17.149999999999999" customHeight="1" x14ac:dyDescent="0.25">
      <c r="B75" s="1"/>
      <c r="C75" s="2" t="s">
        <v>88</v>
      </c>
      <c r="D75" s="37"/>
      <c r="E75" s="7">
        <v>3</v>
      </c>
      <c r="F75" s="7"/>
      <c r="G75" s="79">
        <f t="shared" ref="G75:R75" si="65">IF($E$75=1,$E$106,IF($E$75=2,$E$107,IF($E$75=3,$E$108,IF($E$75=4,$E$109,IF($E$75=5,$E$110,0)))))*$D$75</f>
        <v>0</v>
      </c>
      <c r="H75" s="79">
        <f t="shared" si="65"/>
        <v>0</v>
      </c>
      <c r="I75" s="79">
        <f t="shared" si="65"/>
        <v>0</v>
      </c>
      <c r="J75" s="79">
        <f t="shared" si="65"/>
        <v>0</v>
      </c>
      <c r="K75" s="79">
        <f t="shared" si="65"/>
        <v>0</v>
      </c>
      <c r="L75" s="79">
        <f t="shared" si="65"/>
        <v>0</v>
      </c>
      <c r="M75" s="79">
        <f t="shared" si="65"/>
        <v>0</v>
      </c>
      <c r="N75" s="79">
        <f t="shared" si="65"/>
        <v>0</v>
      </c>
      <c r="O75" s="79">
        <f t="shared" si="65"/>
        <v>0</v>
      </c>
      <c r="P75" s="79">
        <f t="shared" si="65"/>
        <v>0</v>
      </c>
      <c r="Q75" s="79">
        <f t="shared" si="65"/>
        <v>0</v>
      </c>
      <c r="R75" s="79">
        <f t="shared" si="65"/>
        <v>0</v>
      </c>
      <c r="S75" s="17">
        <f>SUM(G75:R75)</f>
        <v>0</v>
      </c>
    </row>
    <row r="76" spans="1:19" ht="17.149999999999999" customHeight="1" x14ac:dyDescent="0.25">
      <c r="B76" s="1"/>
      <c r="C76" s="2" t="s">
        <v>89</v>
      </c>
      <c r="D76" s="37"/>
      <c r="E76" s="7">
        <v>3</v>
      </c>
      <c r="F76" s="7"/>
      <c r="G76" s="79">
        <f t="shared" ref="G76:R76" si="66">IF($E$76=1,$E$106,IF($E$76=2,$E$107,IF($E$76=3,$E$108,IF($E$76=4,$E$109,IF($E$76=5,$E$110,0)))))*$D$76</f>
        <v>0</v>
      </c>
      <c r="H76" s="79">
        <f t="shared" si="66"/>
        <v>0</v>
      </c>
      <c r="I76" s="79">
        <f t="shared" si="66"/>
        <v>0</v>
      </c>
      <c r="J76" s="79">
        <f t="shared" si="66"/>
        <v>0</v>
      </c>
      <c r="K76" s="79">
        <f t="shared" si="66"/>
        <v>0</v>
      </c>
      <c r="L76" s="79">
        <f t="shared" si="66"/>
        <v>0</v>
      </c>
      <c r="M76" s="79">
        <f t="shared" si="66"/>
        <v>0</v>
      </c>
      <c r="N76" s="79">
        <f t="shared" si="66"/>
        <v>0</v>
      </c>
      <c r="O76" s="79">
        <f t="shared" si="66"/>
        <v>0</v>
      </c>
      <c r="P76" s="79">
        <f t="shared" si="66"/>
        <v>0</v>
      </c>
      <c r="Q76" s="79">
        <f t="shared" si="66"/>
        <v>0</v>
      </c>
      <c r="R76" s="79">
        <f t="shared" si="66"/>
        <v>0</v>
      </c>
      <c r="S76" s="17">
        <f t="shared" ref="S76:S84" si="67">SUM(G76:R76)</f>
        <v>0</v>
      </c>
    </row>
    <row r="77" spans="1:19" ht="17.149999999999999" customHeight="1" x14ac:dyDescent="0.25">
      <c r="B77" s="1"/>
      <c r="C77" s="2" t="s">
        <v>90</v>
      </c>
      <c r="D77" s="37"/>
      <c r="E77" s="7">
        <v>3</v>
      </c>
      <c r="F77" s="7"/>
      <c r="G77" s="79">
        <f t="shared" ref="G77:R77" si="68">IF($E$77=1,$E$106,IF($E$77=2,$E$107,IF($E$77=3,$E$108,IF($E$77=4,$E$109,IF($E$77=5,$E$110,0)))))*$D$77</f>
        <v>0</v>
      </c>
      <c r="H77" s="79">
        <f t="shared" si="68"/>
        <v>0</v>
      </c>
      <c r="I77" s="79">
        <f t="shared" si="68"/>
        <v>0</v>
      </c>
      <c r="J77" s="79">
        <f t="shared" si="68"/>
        <v>0</v>
      </c>
      <c r="K77" s="79">
        <f t="shared" si="68"/>
        <v>0</v>
      </c>
      <c r="L77" s="79">
        <f t="shared" si="68"/>
        <v>0</v>
      </c>
      <c r="M77" s="79">
        <f t="shared" si="68"/>
        <v>0</v>
      </c>
      <c r="N77" s="79">
        <f t="shared" si="68"/>
        <v>0</v>
      </c>
      <c r="O77" s="79">
        <f t="shared" si="68"/>
        <v>0</v>
      </c>
      <c r="P77" s="79">
        <f t="shared" si="68"/>
        <v>0</v>
      </c>
      <c r="Q77" s="79">
        <f t="shared" si="68"/>
        <v>0</v>
      </c>
      <c r="R77" s="79">
        <f t="shared" si="68"/>
        <v>0</v>
      </c>
      <c r="S77" s="17">
        <f t="shared" si="67"/>
        <v>0</v>
      </c>
    </row>
    <row r="78" spans="1:19" ht="17.149999999999999" customHeight="1" x14ac:dyDescent="0.25">
      <c r="B78" s="1"/>
      <c r="C78" s="2" t="s">
        <v>91</v>
      </c>
      <c r="D78" s="37"/>
      <c r="E78" s="7">
        <v>3</v>
      </c>
      <c r="F78" s="7"/>
      <c r="G78" s="79">
        <f t="shared" ref="G78:R78" si="69">IF($E$78=1,$E$106,IF($E$78=2,$E$107,IF($E$78=3,$E$108,IF($E$78=4,$E$109,IF($E$78=5,$E$110,0)))))*$D$78</f>
        <v>0</v>
      </c>
      <c r="H78" s="79">
        <f t="shared" si="69"/>
        <v>0</v>
      </c>
      <c r="I78" s="79">
        <f t="shared" si="69"/>
        <v>0</v>
      </c>
      <c r="J78" s="79">
        <f t="shared" si="69"/>
        <v>0</v>
      </c>
      <c r="K78" s="79">
        <f t="shared" si="69"/>
        <v>0</v>
      </c>
      <c r="L78" s="79">
        <f t="shared" si="69"/>
        <v>0</v>
      </c>
      <c r="M78" s="79">
        <f t="shared" si="69"/>
        <v>0</v>
      </c>
      <c r="N78" s="79">
        <f t="shared" si="69"/>
        <v>0</v>
      </c>
      <c r="O78" s="79">
        <f t="shared" si="69"/>
        <v>0</v>
      </c>
      <c r="P78" s="79">
        <f t="shared" si="69"/>
        <v>0</v>
      </c>
      <c r="Q78" s="79">
        <f t="shared" si="69"/>
        <v>0</v>
      </c>
      <c r="R78" s="79">
        <f t="shared" si="69"/>
        <v>0</v>
      </c>
      <c r="S78" s="17">
        <f t="shared" si="67"/>
        <v>0</v>
      </c>
    </row>
    <row r="79" spans="1:19" ht="17.149999999999999" customHeight="1" x14ac:dyDescent="0.25">
      <c r="B79" s="1"/>
      <c r="C79" s="2" t="s">
        <v>92</v>
      </c>
      <c r="D79" s="37"/>
      <c r="E79" s="7">
        <v>3</v>
      </c>
      <c r="F79" s="7"/>
      <c r="G79" s="79">
        <f t="shared" ref="G79:R79" si="70">IF($E$79=1,$E$106,IF($E$79=2,$E$107,IF($E$79=3,$E$108,IF($E$79=4,$E$109,IF($E$79=5,$E$110,0)))))*$D$79</f>
        <v>0</v>
      </c>
      <c r="H79" s="79">
        <f t="shared" si="70"/>
        <v>0</v>
      </c>
      <c r="I79" s="79">
        <f t="shared" si="70"/>
        <v>0</v>
      </c>
      <c r="J79" s="79">
        <f t="shared" si="70"/>
        <v>0</v>
      </c>
      <c r="K79" s="79">
        <f t="shared" si="70"/>
        <v>0</v>
      </c>
      <c r="L79" s="79">
        <f t="shared" si="70"/>
        <v>0</v>
      </c>
      <c r="M79" s="79">
        <f t="shared" si="70"/>
        <v>0</v>
      </c>
      <c r="N79" s="79">
        <f t="shared" si="70"/>
        <v>0</v>
      </c>
      <c r="O79" s="79">
        <f t="shared" si="70"/>
        <v>0</v>
      </c>
      <c r="P79" s="79">
        <f t="shared" si="70"/>
        <v>0</v>
      </c>
      <c r="Q79" s="79">
        <f t="shared" si="70"/>
        <v>0</v>
      </c>
      <c r="R79" s="79">
        <f t="shared" si="70"/>
        <v>0</v>
      </c>
      <c r="S79" s="17">
        <f t="shared" si="67"/>
        <v>0</v>
      </c>
    </row>
    <row r="80" spans="1:19" ht="17.149999999999999" customHeight="1" x14ac:dyDescent="0.25">
      <c r="B80" s="1"/>
      <c r="C80" s="2" t="s">
        <v>49</v>
      </c>
      <c r="D80" s="37"/>
      <c r="E80" s="7">
        <v>3</v>
      </c>
      <c r="F80" s="7"/>
      <c r="G80" s="79">
        <f t="shared" ref="G80:R80" si="71">IF($E$80=1,$E$106,IF($E$80=2,$E$107,IF($E$80=3,$E$108,IF($E$80=4,$E$109,IF($E$80=5,$E$110,0)))))*$D$80</f>
        <v>0</v>
      </c>
      <c r="H80" s="79">
        <f t="shared" si="71"/>
        <v>0</v>
      </c>
      <c r="I80" s="79">
        <f t="shared" si="71"/>
        <v>0</v>
      </c>
      <c r="J80" s="79">
        <f t="shared" si="71"/>
        <v>0</v>
      </c>
      <c r="K80" s="79">
        <f t="shared" si="71"/>
        <v>0</v>
      </c>
      <c r="L80" s="79">
        <f t="shared" si="71"/>
        <v>0</v>
      </c>
      <c r="M80" s="79">
        <f t="shared" si="71"/>
        <v>0</v>
      </c>
      <c r="N80" s="79">
        <f t="shared" si="71"/>
        <v>0</v>
      </c>
      <c r="O80" s="79">
        <f t="shared" si="71"/>
        <v>0</v>
      </c>
      <c r="P80" s="79">
        <f t="shared" si="71"/>
        <v>0</v>
      </c>
      <c r="Q80" s="79">
        <f t="shared" si="71"/>
        <v>0</v>
      </c>
      <c r="R80" s="79">
        <f t="shared" si="71"/>
        <v>0</v>
      </c>
      <c r="S80" s="17">
        <f t="shared" si="67"/>
        <v>0</v>
      </c>
    </row>
    <row r="81" spans="1:19" ht="17.149999999999999" customHeight="1" x14ac:dyDescent="0.25">
      <c r="B81" s="1"/>
      <c r="C81" s="2" t="s">
        <v>93</v>
      </c>
      <c r="D81" s="37"/>
      <c r="E81" s="7">
        <v>3</v>
      </c>
      <c r="F81" s="7"/>
      <c r="G81" s="79">
        <f t="shared" ref="G81:R81" si="72">IF($E$81=1,$E$106,IF($E$81=2,$E$107,IF($E$81=3,$E$108,IF($E$81=4,$E$109,IF($E$81=5,$E$110,0)))))*$D$81</f>
        <v>0</v>
      </c>
      <c r="H81" s="79">
        <f t="shared" si="72"/>
        <v>0</v>
      </c>
      <c r="I81" s="79">
        <f t="shared" si="72"/>
        <v>0</v>
      </c>
      <c r="J81" s="79">
        <f t="shared" si="72"/>
        <v>0</v>
      </c>
      <c r="K81" s="79">
        <f t="shared" si="72"/>
        <v>0</v>
      </c>
      <c r="L81" s="79">
        <f t="shared" si="72"/>
        <v>0</v>
      </c>
      <c r="M81" s="79">
        <f t="shared" si="72"/>
        <v>0</v>
      </c>
      <c r="N81" s="79">
        <f t="shared" si="72"/>
        <v>0</v>
      </c>
      <c r="O81" s="79">
        <f t="shared" si="72"/>
        <v>0</v>
      </c>
      <c r="P81" s="79">
        <f t="shared" si="72"/>
        <v>0</v>
      </c>
      <c r="Q81" s="79">
        <f t="shared" si="72"/>
        <v>0</v>
      </c>
      <c r="R81" s="79">
        <f t="shared" si="72"/>
        <v>0</v>
      </c>
      <c r="S81" s="17">
        <f>SUM(G81:R81)</f>
        <v>0</v>
      </c>
    </row>
    <row r="82" spans="1:19" ht="17.149999999999999" customHeight="1" x14ac:dyDescent="0.25">
      <c r="B82" s="1"/>
      <c r="C82" s="2" t="s">
        <v>94</v>
      </c>
      <c r="D82" s="37"/>
      <c r="E82" s="7">
        <v>3</v>
      </c>
      <c r="F82" s="7"/>
      <c r="G82" s="79">
        <f t="shared" ref="G82:R82" si="73">IF($E$82=1,$E$106,IF($E$82=2,$E$107,IF($E$82=3,$E$108,IF($E$82=4,$E$109,IF($E$82=5,$E$110,0)))))*$D$82</f>
        <v>0</v>
      </c>
      <c r="H82" s="79">
        <f t="shared" si="73"/>
        <v>0</v>
      </c>
      <c r="I82" s="79">
        <f t="shared" si="73"/>
        <v>0</v>
      </c>
      <c r="J82" s="79">
        <f t="shared" si="73"/>
        <v>0</v>
      </c>
      <c r="K82" s="79">
        <f t="shared" si="73"/>
        <v>0</v>
      </c>
      <c r="L82" s="79">
        <f t="shared" si="73"/>
        <v>0</v>
      </c>
      <c r="M82" s="79">
        <f t="shared" si="73"/>
        <v>0</v>
      </c>
      <c r="N82" s="79">
        <f t="shared" si="73"/>
        <v>0</v>
      </c>
      <c r="O82" s="79">
        <f t="shared" si="73"/>
        <v>0</v>
      </c>
      <c r="P82" s="79">
        <f t="shared" si="73"/>
        <v>0</v>
      </c>
      <c r="Q82" s="79">
        <f t="shared" si="73"/>
        <v>0</v>
      </c>
      <c r="R82" s="79">
        <f t="shared" si="73"/>
        <v>0</v>
      </c>
      <c r="S82" s="17">
        <f t="shared" si="67"/>
        <v>0</v>
      </c>
    </row>
    <row r="83" spans="1:19" ht="17.149999999999999" customHeight="1" x14ac:dyDescent="0.25">
      <c r="B83" s="1"/>
      <c r="C83" s="2" t="s">
        <v>95</v>
      </c>
      <c r="D83" s="37"/>
      <c r="E83" s="7">
        <v>3</v>
      </c>
      <c r="F83" s="7"/>
      <c r="G83" s="79">
        <f t="shared" ref="G83:R83" si="74">IF($E$83=1,$E$106,IF($E$83=2,$E$107,IF($E$83=3,$E$108,IF($E$83=4,$E$109,IF($E$83=5,$E$110,0)))))*$D$83</f>
        <v>0</v>
      </c>
      <c r="H83" s="79">
        <f t="shared" si="74"/>
        <v>0</v>
      </c>
      <c r="I83" s="79">
        <f t="shared" si="74"/>
        <v>0</v>
      </c>
      <c r="J83" s="79">
        <f t="shared" si="74"/>
        <v>0</v>
      </c>
      <c r="K83" s="79">
        <f t="shared" si="74"/>
        <v>0</v>
      </c>
      <c r="L83" s="79">
        <f t="shared" si="74"/>
        <v>0</v>
      </c>
      <c r="M83" s="79">
        <f t="shared" si="74"/>
        <v>0</v>
      </c>
      <c r="N83" s="79">
        <f t="shared" si="74"/>
        <v>0</v>
      </c>
      <c r="O83" s="79">
        <f t="shared" si="74"/>
        <v>0</v>
      </c>
      <c r="P83" s="79">
        <f t="shared" si="74"/>
        <v>0</v>
      </c>
      <c r="Q83" s="79">
        <f t="shared" si="74"/>
        <v>0</v>
      </c>
      <c r="R83" s="79">
        <f t="shared" si="74"/>
        <v>0</v>
      </c>
      <c r="S83" s="17">
        <f t="shared" si="67"/>
        <v>0</v>
      </c>
    </row>
    <row r="84" spans="1:19" s="6" customFormat="1" ht="16.5" customHeight="1" x14ac:dyDescent="0.3">
      <c r="A84" s="5"/>
      <c r="B84" s="1"/>
      <c r="C84" s="2" t="s">
        <v>19</v>
      </c>
      <c r="D84" s="37"/>
      <c r="E84" s="7">
        <v>3</v>
      </c>
      <c r="F84" s="7"/>
      <c r="G84" s="79">
        <f t="shared" ref="G84:R84" si="75">IF($E$84=1,$E$106,IF($E$84=2,$E$107,IF($E$84=3,$E$108,IF($E$84=4,$E$109,IF($E$84=5,$E$110,0)))))*$D$84</f>
        <v>0</v>
      </c>
      <c r="H84" s="79">
        <f t="shared" si="75"/>
        <v>0</v>
      </c>
      <c r="I84" s="79">
        <f t="shared" si="75"/>
        <v>0</v>
      </c>
      <c r="J84" s="79">
        <f t="shared" si="75"/>
        <v>0</v>
      </c>
      <c r="K84" s="79">
        <f t="shared" si="75"/>
        <v>0</v>
      </c>
      <c r="L84" s="79">
        <f t="shared" si="75"/>
        <v>0</v>
      </c>
      <c r="M84" s="79">
        <f t="shared" si="75"/>
        <v>0</v>
      </c>
      <c r="N84" s="79">
        <f t="shared" si="75"/>
        <v>0</v>
      </c>
      <c r="O84" s="79">
        <f t="shared" si="75"/>
        <v>0</v>
      </c>
      <c r="P84" s="79">
        <f t="shared" si="75"/>
        <v>0</v>
      </c>
      <c r="Q84" s="79">
        <f t="shared" si="75"/>
        <v>0</v>
      </c>
      <c r="R84" s="79">
        <f t="shared" si="75"/>
        <v>0</v>
      </c>
      <c r="S84" s="17">
        <f t="shared" si="67"/>
        <v>0</v>
      </c>
    </row>
    <row r="85" spans="1:19" ht="16.5" customHeight="1" x14ac:dyDescent="0.3">
      <c r="A85" s="6"/>
      <c r="B85" s="23" t="s">
        <v>24</v>
      </c>
      <c r="C85" s="33"/>
      <c r="D85" s="24">
        <f>S85</f>
        <v>0</v>
      </c>
      <c r="E85" s="25" t="s">
        <v>63</v>
      </c>
      <c r="F85" s="25"/>
      <c r="G85" s="39">
        <f>SUM(G75:G84)</f>
        <v>0</v>
      </c>
      <c r="H85" s="39">
        <f t="shared" ref="H85:R85" si="76">SUM(H75:H84)</f>
        <v>0</v>
      </c>
      <c r="I85" s="39">
        <f t="shared" si="76"/>
        <v>0</v>
      </c>
      <c r="J85" s="39">
        <f t="shared" si="76"/>
        <v>0</v>
      </c>
      <c r="K85" s="39">
        <f t="shared" si="76"/>
        <v>0</v>
      </c>
      <c r="L85" s="39">
        <f t="shared" si="76"/>
        <v>0</v>
      </c>
      <c r="M85" s="39">
        <f t="shared" si="76"/>
        <v>0</v>
      </c>
      <c r="N85" s="39">
        <f t="shared" si="76"/>
        <v>0</v>
      </c>
      <c r="O85" s="39">
        <f t="shared" si="76"/>
        <v>0</v>
      </c>
      <c r="P85" s="39">
        <f t="shared" si="76"/>
        <v>0</v>
      </c>
      <c r="Q85" s="39">
        <f t="shared" si="76"/>
        <v>0</v>
      </c>
      <c r="R85" s="39">
        <f t="shared" si="76"/>
        <v>0</v>
      </c>
      <c r="S85" s="39">
        <f t="shared" ref="S85:S92" si="77">SUM(G85:R85)</f>
        <v>0</v>
      </c>
    </row>
    <row r="86" spans="1:19" ht="17.149999999999999" customHeight="1" x14ac:dyDescent="0.25">
      <c r="B86" s="1" t="s">
        <v>128</v>
      </c>
      <c r="C86" s="4"/>
      <c r="D86" s="4"/>
      <c r="E86" s="28"/>
      <c r="F86" s="28"/>
      <c r="G86" s="17"/>
      <c r="H86" s="17"/>
      <c r="I86" s="17"/>
      <c r="J86" s="17"/>
      <c r="K86" s="17"/>
      <c r="L86" s="17"/>
      <c r="M86" s="17"/>
      <c r="N86" s="17"/>
      <c r="O86" s="17"/>
      <c r="P86" s="17"/>
      <c r="Q86" s="17"/>
      <c r="R86" s="17"/>
      <c r="S86" s="17"/>
    </row>
    <row r="87" spans="1:19" ht="17.149999999999999" customHeight="1" x14ac:dyDescent="0.25">
      <c r="B87" s="1"/>
      <c r="C87" s="2" t="s">
        <v>96</v>
      </c>
      <c r="D87" s="37"/>
      <c r="E87" s="7">
        <v>3</v>
      </c>
      <c r="F87" s="7"/>
      <c r="G87" s="79">
        <f t="shared" ref="G87:R87" si="78">IF($E$87=1,$E$106,IF($E$87=2,$E$107,IF($E$87=3,$E$108,IF($E$87=4,$E$109,IF($E$87=5,$E$110,0)))))*$D$87</f>
        <v>0</v>
      </c>
      <c r="H87" s="79">
        <f t="shared" si="78"/>
        <v>0</v>
      </c>
      <c r="I87" s="79">
        <f t="shared" si="78"/>
        <v>0</v>
      </c>
      <c r="J87" s="79">
        <f t="shared" si="78"/>
        <v>0</v>
      </c>
      <c r="K87" s="79">
        <f t="shared" si="78"/>
        <v>0</v>
      </c>
      <c r="L87" s="79">
        <f t="shared" si="78"/>
        <v>0</v>
      </c>
      <c r="M87" s="79">
        <f t="shared" si="78"/>
        <v>0</v>
      </c>
      <c r="N87" s="79">
        <f t="shared" si="78"/>
        <v>0</v>
      </c>
      <c r="O87" s="79">
        <f t="shared" si="78"/>
        <v>0</v>
      </c>
      <c r="P87" s="79">
        <f t="shared" si="78"/>
        <v>0</v>
      </c>
      <c r="Q87" s="79">
        <f t="shared" si="78"/>
        <v>0</v>
      </c>
      <c r="R87" s="79">
        <f t="shared" si="78"/>
        <v>0</v>
      </c>
      <c r="S87" s="17">
        <f t="shared" si="77"/>
        <v>0</v>
      </c>
    </row>
    <row r="88" spans="1:19" ht="17.149999999999999" customHeight="1" x14ac:dyDescent="0.25">
      <c r="B88" s="1"/>
      <c r="C88" s="2" t="s">
        <v>97</v>
      </c>
      <c r="D88" s="37"/>
      <c r="E88" s="7">
        <v>3</v>
      </c>
      <c r="F88" s="7"/>
      <c r="G88" s="79">
        <f t="shared" ref="G88:R88" si="79">IF($E$88=1,$E$106,IF($E$88=2,$E$107,IF($E$88=3,$E$108,IF($E$88=4,$E$109,IF($E$88=5,$E$110,0)))))*$D$88</f>
        <v>0</v>
      </c>
      <c r="H88" s="79">
        <f t="shared" si="79"/>
        <v>0</v>
      </c>
      <c r="I88" s="79">
        <f t="shared" si="79"/>
        <v>0</v>
      </c>
      <c r="J88" s="79">
        <f t="shared" si="79"/>
        <v>0</v>
      </c>
      <c r="K88" s="79">
        <f t="shared" si="79"/>
        <v>0</v>
      </c>
      <c r="L88" s="79">
        <f t="shared" si="79"/>
        <v>0</v>
      </c>
      <c r="M88" s="79">
        <f t="shared" si="79"/>
        <v>0</v>
      </c>
      <c r="N88" s="79">
        <f t="shared" si="79"/>
        <v>0</v>
      </c>
      <c r="O88" s="79">
        <f t="shared" si="79"/>
        <v>0</v>
      </c>
      <c r="P88" s="79">
        <f t="shared" si="79"/>
        <v>0</v>
      </c>
      <c r="Q88" s="79">
        <f t="shared" si="79"/>
        <v>0</v>
      </c>
      <c r="R88" s="79">
        <f t="shared" si="79"/>
        <v>0</v>
      </c>
      <c r="S88" s="17">
        <f>SUM(G88:R88)</f>
        <v>0</v>
      </c>
    </row>
    <row r="89" spans="1:19" ht="17.149999999999999" customHeight="1" x14ac:dyDescent="0.25">
      <c r="B89" s="1"/>
      <c r="C89" s="2" t="s">
        <v>25</v>
      </c>
      <c r="D89" s="37"/>
      <c r="E89" s="7">
        <v>3</v>
      </c>
      <c r="F89" s="7"/>
      <c r="G89" s="79">
        <f t="shared" ref="G89:R89" si="80">IF($E$89=1,$E$106,IF($E$89=2,$E$107,IF($E$89=3,$E$108,IF($E$89=4,$E$109,IF($E$89=5,$E$110,0)))))*$D$89</f>
        <v>0</v>
      </c>
      <c r="H89" s="79">
        <f t="shared" si="80"/>
        <v>0</v>
      </c>
      <c r="I89" s="79">
        <f t="shared" si="80"/>
        <v>0</v>
      </c>
      <c r="J89" s="79">
        <f t="shared" si="80"/>
        <v>0</v>
      </c>
      <c r="K89" s="79">
        <f t="shared" si="80"/>
        <v>0</v>
      </c>
      <c r="L89" s="79">
        <f t="shared" si="80"/>
        <v>0</v>
      </c>
      <c r="M89" s="79">
        <f t="shared" si="80"/>
        <v>0</v>
      </c>
      <c r="N89" s="79">
        <f t="shared" si="80"/>
        <v>0</v>
      </c>
      <c r="O89" s="79">
        <f t="shared" si="80"/>
        <v>0</v>
      </c>
      <c r="P89" s="79">
        <f t="shared" si="80"/>
        <v>0</v>
      </c>
      <c r="Q89" s="79">
        <f t="shared" si="80"/>
        <v>0</v>
      </c>
      <c r="R89" s="79">
        <f t="shared" si="80"/>
        <v>0</v>
      </c>
      <c r="S89" s="17">
        <f t="shared" si="77"/>
        <v>0</v>
      </c>
    </row>
    <row r="90" spans="1:19" ht="17.149999999999999" customHeight="1" x14ac:dyDescent="0.25">
      <c r="B90" s="1"/>
      <c r="C90" s="2" t="s">
        <v>118</v>
      </c>
      <c r="D90" s="37">
        <f>J106</f>
        <v>26947</v>
      </c>
      <c r="E90" s="7">
        <v>5</v>
      </c>
      <c r="F90" s="7"/>
      <c r="G90" s="79">
        <f t="shared" ref="G90:R90" si="81">IF($E$90=1,$E$106,IF($E$90=2,$E$107,IF($E$90=3,$E$108,IF($E$90=4,$E$109,IF($E$90=5,$E$110,0)))))*$D$90</f>
        <v>2245.583333333333</v>
      </c>
      <c r="H90" s="79">
        <f t="shared" si="81"/>
        <v>2245.583333333333</v>
      </c>
      <c r="I90" s="79">
        <f t="shared" si="81"/>
        <v>2245.583333333333</v>
      </c>
      <c r="J90" s="79">
        <f t="shared" si="81"/>
        <v>2245.583333333333</v>
      </c>
      <c r="K90" s="79">
        <f t="shared" si="81"/>
        <v>2245.583333333333</v>
      </c>
      <c r="L90" s="79">
        <f t="shared" si="81"/>
        <v>2245.583333333333</v>
      </c>
      <c r="M90" s="79">
        <f t="shared" si="81"/>
        <v>2245.583333333333</v>
      </c>
      <c r="N90" s="79">
        <f t="shared" si="81"/>
        <v>2245.583333333333</v>
      </c>
      <c r="O90" s="79">
        <f t="shared" si="81"/>
        <v>2245.583333333333</v>
      </c>
      <c r="P90" s="79">
        <f t="shared" si="81"/>
        <v>2245.583333333333</v>
      </c>
      <c r="Q90" s="79">
        <f t="shared" si="81"/>
        <v>2245.583333333333</v>
      </c>
      <c r="R90" s="79">
        <f t="shared" si="81"/>
        <v>2245.583333333333</v>
      </c>
      <c r="S90" s="17">
        <f t="shared" si="77"/>
        <v>26946.999999999989</v>
      </c>
    </row>
    <row r="91" spans="1:19" s="6" customFormat="1" ht="16.5" customHeight="1" x14ac:dyDescent="0.3">
      <c r="A91" s="5"/>
      <c r="B91" s="1"/>
      <c r="C91" s="2" t="s">
        <v>119</v>
      </c>
      <c r="D91" s="37">
        <f>J107</f>
        <v>0</v>
      </c>
      <c r="E91" s="7">
        <v>5</v>
      </c>
      <c r="F91" s="7"/>
      <c r="G91" s="79">
        <f>IF($E$91=1,$E$106,IF($E$91=2,$E$107,IF($E$91=3,$E$108,IF($E$91=4,$E$109,IF($E$91=5,$E$110,0)))))*$D$91</f>
        <v>0</v>
      </c>
      <c r="H91" s="79">
        <f>IF($E$91=1,$E$106,IF($E$91=2,$E$107,IF($E$91=3,$E$108,IF($E$91=4,$E$109,IF($E$91=5,$E$110,0)))))*$D$91</f>
        <v>0</v>
      </c>
      <c r="I91" s="79">
        <f t="shared" ref="I91:R91" si="82">IF($E$91=1,$E$106,IF($E$91=2,$E$107,IF($E$91=3,$E$108,IF($E$91=4,$E$109,IF($E$91=5,$E$110,0)))))*$D$91</f>
        <v>0</v>
      </c>
      <c r="J91" s="79">
        <f t="shared" si="82"/>
        <v>0</v>
      </c>
      <c r="K91" s="79">
        <f t="shared" si="82"/>
        <v>0</v>
      </c>
      <c r="L91" s="79">
        <f t="shared" si="82"/>
        <v>0</v>
      </c>
      <c r="M91" s="79">
        <f t="shared" si="82"/>
        <v>0</v>
      </c>
      <c r="N91" s="79">
        <f t="shared" si="82"/>
        <v>0</v>
      </c>
      <c r="O91" s="79">
        <f t="shared" si="82"/>
        <v>0</v>
      </c>
      <c r="P91" s="79">
        <f t="shared" si="82"/>
        <v>0</v>
      </c>
      <c r="Q91" s="79">
        <f t="shared" si="82"/>
        <v>0</v>
      </c>
      <c r="R91" s="79">
        <f t="shared" si="82"/>
        <v>0</v>
      </c>
      <c r="S91" s="17">
        <f>SUM(G91:R91)</f>
        <v>0</v>
      </c>
    </row>
    <row r="92" spans="1:19" s="40" customFormat="1" ht="16.5" customHeight="1" x14ac:dyDescent="0.25">
      <c r="A92" s="5"/>
      <c r="B92" s="1"/>
      <c r="C92" s="2" t="s">
        <v>19</v>
      </c>
      <c r="D92" s="37"/>
      <c r="E92" s="7">
        <v>3</v>
      </c>
      <c r="F92" s="7"/>
      <c r="G92" s="79">
        <f t="shared" ref="G92:R92" si="83">IF($E$92=1,$E$106,IF($E$92=2,$E$107,IF($E$92=3,$E$108,IF($E$92=4,$E$109,IF($E$92=5,$E$110,0)))))*$D$92</f>
        <v>0</v>
      </c>
      <c r="H92" s="79">
        <f t="shared" si="83"/>
        <v>0</v>
      </c>
      <c r="I92" s="79">
        <f t="shared" si="83"/>
        <v>0</v>
      </c>
      <c r="J92" s="79">
        <f t="shared" si="83"/>
        <v>0</v>
      </c>
      <c r="K92" s="79">
        <f t="shared" si="83"/>
        <v>0</v>
      </c>
      <c r="L92" s="79">
        <f t="shared" si="83"/>
        <v>0</v>
      </c>
      <c r="M92" s="79">
        <f t="shared" si="83"/>
        <v>0</v>
      </c>
      <c r="N92" s="79">
        <f t="shared" si="83"/>
        <v>0</v>
      </c>
      <c r="O92" s="79">
        <f t="shared" si="83"/>
        <v>0</v>
      </c>
      <c r="P92" s="79">
        <f t="shared" si="83"/>
        <v>0</v>
      </c>
      <c r="Q92" s="79">
        <f t="shared" si="83"/>
        <v>0</v>
      </c>
      <c r="R92" s="79">
        <f t="shared" si="83"/>
        <v>0</v>
      </c>
      <c r="S92" s="17">
        <f t="shared" si="77"/>
        <v>0</v>
      </c>
    </row>
    <row r="93" spans="1:19" ht="16.5" customHeight="1" x14ac:dyDescent="0.3">
      <c r="A93" s="6"/>
      <c r="B93" s="23" t="s">
        <v>26</v>
      </c>
      <c r="C93" s="33"/>
      <c r="D93" s="24">
        <f>S93</f>
        <v>26946.999999999989</v>
      </c>
      <c r="E93" s="25" t="s">
        <v>63</v>
      </c>
      <c r="F93" s="25"/>
      <c r="G93" s="39">
        <f t="shared" ref="G93:R93" si="84">SUM(G87:G92)</f>
        <v>2245.583333333333</v>
      </c>
      <c r="H93" s="39">
        <f t="shared" si="84"/>
        <v>2245.583333333333</v>
      </c>
      <c r="I93" s="39">
        <f t="shared" si="84"/>
        <v>2245.583333333333</v>
      </c>
      <c r="J93" s="39">
        <f t="shared" si="84"/>
        <v>2245.583333333333</v>
      </c>
      <c r="K93" s="39">
        <f t="shared" si="84"/>
        <v>2245.583333333333</v>
      </c>
      <c r="L93" s="39">
        <f t="shared" si="84"/>
        <v>2245.583333333333</v>
      </c>
      <c r="M93" s="39">
        <f t="shared" si="84"/>
        <v>2245.583333333333</v>
      </c>
      <c r="N93" s="39">
        <f t="shared" si="84"/>
        <v>2245.583333333333</v>
      </c>
      <c r="O93" s="39">
        <f t="shared" si="84"/>
        <v>2245.583333333333</v>
      </c>
      <c r="P93" s="39">
        <f t="shared" si="84"/>
        <v>2245.583333333333</v>
      </c>
      <c r="Q93" s="39">
        <f t="shared" si="84"/>
        <v>2245.583333333333</v>
      </c>
      <c r="R93" s="39">
        <f t="shared" si="84"/>
        <v>2245.583333333333</v>
      </c>
      <c r="S93" s="39">
        <f>SUM(G93:R93)</f>
        <v>26946.999999999989</v>
      </c>
    </row>
    <row r="94" spans="1:19" s="47" customFormat="1" ht="16.5" customHeight="1" x14ac:dyDescent="0.25">
      <c r="A94" s="40"/>
      <c r="B94" s="40" t="s">
        <v>197</v>
      </c>
      <c r="C94" s="40"/>
      <c r="D94" s="21">
        <f>S94</f>
        <v>26946.999999999989</v>
      </c>
      <c r="E94" s="42" t="s">
        <v>63</v>
      </c>
      <c r="F94" s="42"/>
      <c r="G94" s="43">
        <f t="shared" ref="G94:R94" si="85">G52+G64+G73+G85+G93</f>
        <v>2245.583333333333</v>
      </c>
      <c r="H94" s="43">
        <f t="shared" si="85"/>
        <v>2245.583333333333</v>
      </c>
      <c r="I94" s="43">
        <f t="shared" si="85"/>
        <v>2245.583333333333</v>
      </c>
      <c r="J94" s="43">
        <f t="shared" si="85"/>
        <v>2245.583333333333</v>
      </c>
      <c r="K94" s="43">
        <f t="shared" si="85"/>
        <v>2245.583333333333</v>
      </c>
      <c r="L94" s="43">
        <f t="shared" si="85"/>
        <v>2245.583333333333</v>
      </c>
      <c r="M94" s="43">
        <f t="shared" si="85"/>
        <v>2245.583333333333</v>
      </c>
      <c r="N94" s="43">
        <f t="shared" si="85"/>
        <v>2245.583333333333</v>
      </c>
      <c r="O94" s="43">
        <f t="shared" si="85"/>
        <v>2245.583333333333</v>
      </c>
      <c r="P94" s="43">
        <f t="shared" si="85"/>
        <v>2245.583333333333</v>
      </c>
      <c r="Q94" s="43">
        <f t="shared" si="85"/>
        <v>2245.583333333333</v>
      </c>
      <c r="R94" s="43">
        <f t="shared" si="85"/>
        <v>2245.583333333333</v>
      </c>
      <c r="S94" s="43">
        <f>SUM(G94:R94)</f>
        <v>26946.999999999989</v>
      </c>
    </row>
    <row r="95" spans="1:19" ht="13" x14ac:dyDescent="0.3">
      <c r="B95" s="6"/>
      <c r="C95" s="4"/>
      <c r="D95" s="4"/>
      <c r="E95" s="28"/>
      <c r="F95" s="28"/>
      <c r="G95" s="17"/>
      <c r="H95" s="17"/>
      <c r="I95" s="17"/>
      <c r="J95" s="17"/>
      <c r="K95" s="17"/>
      <c r="L95" s="17"/>
      <c r="M95" s="17"/>
      <c r="N95" s="17"/>
      <c r="O95" s="17"/>
      <c r="P95" s="17"/>
      <c r="Q95" s="17"/>
      <c r="R95" s="17"/>
      <c r="S95" s="17"/>
    </row>
    <row r="96" spans="1:19" x14ac:dyDescent="0.25">
      <c r="A96" s="47"/>
      <c r="B96" s="29" t="s">
        <v>64</v>
      </c>
      <c r="C96" s="30"/>
      <c r="D96" s="30"/>
      <c r="E96" s="31"/>
      <c r="F96" s="31"/>
      <c r="G96" s="32">
        <f t="shared" ref="G96:R96" si="86">G13-G94</f>
        <v>6087.7499999999991</v>
      </c>
      <c r="H96" s="32">
        <f t="shared" si="86"/>
        <v>6087.7499999999991</v>
      </c>
      <c r="I96" s="32">
        <f t="shared" si="86"/>
        <v>6087.7499999999991</v>
      </c>
      <c r="J96" s="32">
        <f t="shared" si="86"/>
        <v>6087.7499999999991</v>
      </c>
      <c r="K96" s="32">
        <f t="shared" si="86"/>
        <v>6087.7499999999991</v>
      </c>
      <c r="L96" s="32">
        <f t="shared" si="86"/>
        <v>6087.7499999999991</v>
      </c>
      <c r="M96" s="32">
        <f t="shared" si="86"/>
        <v>6087.7499999999991</v>
      </c>
      <c r="N96" s="32">
        <f t="shared" si="86"/>
        <v>6087.7499999999991</v>
      </c>
      <c r="O96" s="32">
        <f t="shared" si="86"/>
        <v>6087.7499999999991</v>
      </c>
      <c r="P96" s="32">
        <f t="shared" si="86"/>
        <v>6087.7499999999991</v>
      </c>
      <c r="Q96" s="32">
        <f t="shared" si="86"/>
        <v>6087.7499999999991</v>
      </c>
      <c r="R96" s="32">
        <f t="shared" si="86"/>
        <v>6087.7499999999991</v>
      </c>
      <c r="S96" s="32">
        <f>SUM(G96:R96)</f>
        <v>73052.999999999985</v>
      </c>
    </row>
    <row r="97" spans="2:19" ht="13" x14ac:dyDescent="0.3">
      <c r="B97" s="6"/>
      <c r="C97" s="4"/>
      <c r="D97" s="4"/>
      <c r="E97" s="28"/>
      <c r="F97" s="28"/>
      <c r="G97" s="17"/>
      <c r="H97" s="17"/>
      <c r="I97" s="17"/>
      <c r="J97" s="17"/>
      <c r="K97" s="17"/>
      <c r="L97" s="17"/>
      <c r="M97" s="17"/>
      <c r="N97" s="17"/>
      <c r="O97" s="17"/>
      <c r="P97" s="17"/>
      <c r="Q97" s="17"/>
      <c r="R97" s="17"/>
      <c r="S97" s="17"/>
    </row>
    <row r="98" spans="2:19" x14ac:dyDescent="0.25">
      <c r="B98" s="1" t="s">
        <v>27</v>
      </c>
      <c r="C98" s="2"/>
      <c r="D98" s="2"/>
      <c r="E98" s="16"/>
      <c r="F98" s="16"/>
      <c r="G98" s="17"/>
      <c r="H98" s="17"/>
      <c r="I98" s="17"/>
      <c r="J98" s="17"/>
      <c r="K98" s="17"/>
      <c r="L98" s="17"/>
      <c r="M98" s="17"/>
      <c r="N98" s="17"/>
      <c r="O98" s="17"/>
      <c r="P98" s="17"/>
      <c r="Q98" s="17"/>
      <c r="R98" s="17"/>
      <c r="S98" s="17"/>
    </row>
    <row r="99" spans="2:19" x14ac:dyDescent="0.25">
      <c r="B99" s="1"/>
      <c r="C99" s="41" t="s">
        <v>28</v>
      </c>
      <c r="D99" s="44">
        <f>S13</f>
        <v>99999.999999999956</v>
      </c>
      <c r="H99" s="17"/>
      <c r="I99" s="17"/>
      <c r="J99" s="17"/>
      <c r="K99" s="17"/>
      <c r="L99" s="17"/>
      <c r="M99" s="17"/>
      <c r="N99" s="17"/>
      <c r="O99" s="17"/>
      <c r="P99" s="17"/>
      <c r="Q99" s="17"/>
      <c r="R99" s="17"/>
      <c r="S99" s="17"/>
    </row>
    <row r="100" spans="2:19" x14ac:dyDescent="0.25">
      <c r="B100" s="33"/>
      <c r="C100" s="20" t="s">
        <v>29</v>
      </c>
      <c r="D100" s="45">
        <f>S94</f>
        <v>26946.999999999989</v>
      </c>
      <c r="H100" s="17"/>
      <c r="I100" s="17"/>
      <c r="J100" s="17"/>
      <c r="K100" s="17"/>
      <c r="L100" s="17"/>
      <c r="M100" s="17"/>
      <c r="N100" s="17"/>
      <c r="O100" s="17"/>
      <c r="P100" s="17"/>
      <c r="Q100" s="17"/>
      <c r="R100" s="17"/>
      <c r="S100" s="17"/>
    </row>
    <row r="101" spans="2:19" ht="18" x14ac:dyDescent="0.4">
      <c r="B101" s="34" t="s">
        <v>51</v>
      </c>
      <c r="C101" s="23"/>
      <c r="D101" s="35">
        <f>D99-D100</f>
        <v>73052.999999999971</v>
      </c>
      <c r="H101" s="17"/>
      <c r="I101" s="17"/>
      <c r="J101" s="17"/>
      <c r="K101" s="17"/>
      <c r="L101" s="17"/>
      <c r="M101" s="17"/>
      <c r="N101" s="17"/>
      <c r="O101" s="17"/>
      <c r="P101" s="17"/>
      <c r="Q101" s="17"/>
      <c r="R101" s="17"/>
      <c r="S101" s="17"/>
    </row>
    <row r="102" spans="2:19" x14ac:dyDescent="0.25">
      <c r="D102" s="5"/>
    </row>
    <row r="103" spans="2:19" x14ac:dyDescent="0.25">
      <c r="D103" s="5"/>
      <c r="E103" s="36"/>
      <c r="F103" s="36"/>
    </row>
    <row r="104" spans="2:19" x14ac:dyDescent="0.25">
      <c r="D104" s="5"/>
      <c r="E104" s="36"/>
      <c r="F104" s="36"/>
    </row>
    <row r="105" spans="2:19" hidden="1" x14ac:dyDescent="0.25"/>
    <row r="106" spans="2:19" hidden="1" x14ac:dyDescent="0.25">
      <c r="D106" s="18" t="s">
        <v>56</v>
      </c>
      <c r="E106" s="8">
        <f>52/12</f>
        <v>4.333333333333333</v>
      </c>
      <c r="G106" s="5">
        <v>1</v>
      </c>
      <c r="H106" s="5">
        <v>52</v>
      </c>
      <c r="I106" s="5">
        <f>VLOOKUP(E90,G106:H110,2)</f>
        <v>1</v>
      </c>
      <c r="J106" s="60">
        <f>'PAYG tax calculation'!C16/'personal budget planner'!I106</f>
        <v>26947</v>
      </c>
      <c r="K106" s="5" t="s">
        <v>129</v>
      </c>
    </row>
    <row r="107" spans="2:19" hidden="1" x14ac:dyDescent="0.25">
      <c r="D107" s="18" t="s">
        <v>60</v>
      </c>
      <c r="E107" s="8">
        <f>26/12</f>
        <v>2.1666666666666665</v>
      </c>
      <c r="G107" s="5">
        <v>2</v>
      </c>
      <c r="H107" s="5">
        <v>26</v>
      </c>
      <c r="I107" s="5">
        <f>VLOOKUP(E91,G106:H110,2)</f>
        <v>1</v>
      </c>
      <c r="J107" s="60">
        <f>'PAYG tax calculation'!C34/'personal budget planner'!I107</f>
        <v>0</v>
      </c>
      <c r="K107" s="5" t="s">
        <v>130</v>
      </c>
    </row>
    <row r="108" spans="2:19" hidden="1" x14ac:dyDescent="0.25">
      <c r="D108" s="18" t="s">
        <v>57</v>
      </c>
      <c r="E108" s="8">
        <v>1</v>
      </c>
      <c r="G108" s="5">
        <v>3</v>
      </c>
      <c r="H108" s="5">
        <v>12</v>
      </c>
    </row>
    <row r="109" spans="2:19" hidden="1" x14ac:dyDescent="0.25">
      <c r="D109" s="18" t="s">
        <v>59</v>
      </c>
      <c r="E109" s="8">
        <f>4/12</f>
        <v>0.33333333333333331</v>
      </c>
      <c r="G109" s="5">
        <v>4</v>
      </c>
      <c r="H109" s="5">
        <v>4</v>
      </c>
    </row>
    <row r="110" spans="2:19" hidden="1" x14ac:dyDescent="0.25">
      <c r="D110" s="18" t="s">
        <v>58</v>
      </c>
      <c r="E110" s="8">
        <f>1/12</f>
        <v>8.3333333333333329E-2</v>
      </c>
      <c r="G110" s="5">
        <v>5</v>
      </c>
      <c r="H110" s="5">
        <v>1</v>
      </c>
    </row>
    <row r="111" spans="2:19" hidden="1" x14ac:dyDescent="0.25"/>
  </sheetData>
  <sheetProtection password="D92A" sheet="1" objects="1" scenarios="1"/>
  <protectedRanges>
    <protectedRange password="D92A" sqref="D5:D12" name="Range1"/>
  </protectedRanges>
  <phoneticPr fontId="9" type="noConversion"/>
  <pageMargins left="0.49" right="0.42" top="0.5" bottom="0.74" header="0.37" footer="0.5"/>
  <pageSetup paperSize="9" scale="57" fitToHeight="2" orientation="landscape" r:id="rId1"/>
  <headerFooter alignWithMargins="0">
    <oddFooter>&amp;LPrinted: &amp;D</oddFooter>
  </headerFooter>
  <ignoredErrors>
    <ignoredError sqref="D90:D9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71" r:id="rId4" name="Drop Down 123">
              <controlPr locked="0" defaultSize="0" autoFill="0" autoLine="0" autoPict="0">
                <anchor moveWithCells="1">
                  <from>
                    <xdr:col>4</xdr:col>
                    <xdr:colOff>0</xdr:colOff>
                    <xdr:row>8</xdr:row>
                    <xdr:rowOff>0</xdr:rowOff>
                  </from>
                  <to>
                    <xdr:col>5</xdr:col>
                    <xdr:colOff>19050</xdr:colOff>
                    <xdr:row>8</xdr:row>
                    <xdr:rowOff>203200</xdr:rowOff>
                  </to>
                </anchor>
              </controlPr>
            </control>
          </mc:Choice>
        </mc:AlternateContent>
        <mc:AlternateContent xmlns:mc="http://schemas.openxmlformats.org/markup-compatibility/2006">
          <mc:Choice Requires="x14">
            <control shapeId="2172" r:id="rId5" name="Drop Down 124">
              <controlPr locked="0" defaultSize="0" autoFill="0" autoLine="0" autoPict="0">
                <anchor moveWithCells="1">
                  <from>
                    <xdr:col>4</xdr:col>
                    <xdr:colOff>0</xdr:colOff>
                    <xdr:row>9</xdr:row>
                    <xdr:rowOff>0</xdr:rowOff>
                  </from>
                  <to>
                    <xdr:col>5</xdr:col>
                    <xdr:colOff>19050</xdr:colOff>
                    <xdr:row>9</xdr:row>
                    <xdr:rowOff>203200</xdr:rowOff>
                  </to>
                </anchor>
              </controlPr>
            </control>
          </mc:Choice>
        </mc:AlternateContent>
        <mc:AlternateContent xmlns:mc="http://schemas.openxmlformats.org/markup-compatibility/2006">
          <mc:Choice Requires="x14">
            <control shapeId="2173" r:id="rId6" name="Drop Down 125">
              <controlPr locked="0" defaultSize="0" autoFill="0" autoLine="0" autoPict="0">
                <anchor moveWithCells="1">
                  <from>
                    <xdr:col>4</xdr:col>
                    <xdr:colOff>0</xdr:colOff>
                    <xdr:row>10</xdr:row>
                    <xdr:rowOff>0</xdr:rowOff>
                  </from>
                  <to>
                    <xdr:col>5</xdr:col>
                    <xdr:colOff>19050</xdr:colOff>
                    <xdr:row>10</xdr:row>
                    <xdr:rowOff>203200</xdr:rowOff>
                  </to>
                </anchor>
              </controlPr>
            </control>
          </mc:Choice>
        </mc:AlternateContent>
        <mc:AlternateContent xmlns:mc="http://schemas.openxmlformats.org/markup-compatibility/2006">
          <mc:Choice Requires="x14">
            <control shapeId="2174" r:id="rId7" name="Drop Down 126">
              <controlPr locked="0" defaultSize="0" autoFill="0" autoLine="0" autoPict="0">
                <anchor moveWithCells="1">
                  <from>
                    <xdr:col>4</xdr:col>
                    <xdr:colOff>0</xdr:colOff>
                    <xdr:row>11</xdr:row>
                    <xdr:rowOff>0</xdr:rowOff>
                  </from>
                  <to>
                    <xdr:col>5</xdr:col>
                    <xdr:colOff>19050</xdr:colOff>
                    <xdr:row>11</xdr:row>
                    <xdr:rowOff>203200</xdr:rowOff>
                  </to>
                </anchor>
              </controlPr>
            </control>
          </mc:Choice>
        </mc:AlternateContent>
        <mc:AlternateContent xmlns:mc="http://schemas.openxmlformats.org/markup-compatibility/2006">
          <mc:Choice Requires="x14">
            <control shapeId="2175" r:id="rId8" name="Drop Down 127">
              <controlPr locked="0" defaultSize="0" autoFill="0" autoLine="0" autoPict="0">
                <anchor moveWithCells="1">
                  <from>
                    <xdr:col>3</xdr:col>
                    <xdr:colOff>965200</xdr:colOff>
                    <xdr:row>15</xdr:row>
                    <xdr:rowOff>0</xdr:rowOff>
                  </from>
                  <to>
                    <xdr:col>5</xdr:col>
                    <xdr:colOff>12700</xdr:colOff>
                    <xdr:row>15</xdr:row>
                    <xdr:rowOff>203200</xdr:rowOff>
                  </to>
                </anchor>
              </controlPr>
            </control>
          </mc:Choice>
        </mc:AlternateContent>
        <mc:AlternateContent xmlns:mc="http://schemas.openxmlformats.org/markup-compatibility/2006">
          <mc:Choice Requires="x14">
            <control shapeId="2177" r:id="rId9" name="Drop Down 129">
              <controlPr locked="0" defaultSize="0" autoFill="0" autoLine="0" autoPict="0">
                <anchor moveWithCells="1">
                  <from>
                    <xdr:col>3</xdr:col>
                    <xdr:colOff>965200</xdr:colOff>
                    <xdr:row>17</xdr:row>
                    <xdr:rowOff>0</xdr:rowOff>
                  </from>
                  <to>
                    <xdr:col>5</xdr:col>
                    <xdr:colOff>12700</xdr:colOff>
                    <xdr:row>17</xdr:row>
                    <xdr:rowOff>203200</xdr:rowOff>
                  </to>
                </anchor>
              </controlPr>
            </control>
          </mc:Choice>
        </mc:AlternateContent>
        <mc:AlternateContent xmlns:mc="http://schemas.openxmlformats.org/markup-compatibility/2006">
          <mc:Choice Requires="x14">
            <control shapeId="2178" r:id="rId10" name="Drop Down 130">
              <controlPr locked="0" defaultSize="0" autoFill="0" autoLine="0" autoPict="0">
                <anchor moveWithCells="1">
                  <from>
                    <xdr:col>3</xdr:col>
                    <xdr:colOff>965200</xdr:colOff>
                    <xdr:row>18</xdr:row>
                    <xdr:rowOff>0</xdr:rowOff>
                  </from>
                  <to>
                    <xdr:col>5</xdr:col>
                    <xdr:colOff>12700</xdr:colOff>
                    <xdr:row>18</xdr:row>
                    <xdr:rowOff>203200</xdr:rowOff>
                  </to>
                </anchor>
              </controlPr>
            </control>
          </mc:Choice>
        </mc:AlternateContent>
        <mc:AlternateContent xmlns:mc="http://schemas.openxmlformats.org/markup-compatibility/2006">
          <mc:Choice Requires="x14">
            <control shapeId="2179" r:id="rId11" name="Drop Down 131">
              <controlPr locked="0" defaultSize="0" autoFill="0" autoLine="0" autoPict="0">
                <anchor moveWithCells="1">
                  <from>
                    <xdr:col>3</xdr:col>
                    <xdr:colOff>965200</xdr:colOff>
                    <xdr:row>19</xdr:row>
                    <xdr:rowOff>0</xdr:rowOff>
                  </from>
                  <to>
                    <xdr:col>5</xdr:col>
                    <xdr:colOff>12700</xdr:colOff>
                    <xdr:row>19</xdr:row>
                    <xdr:rowOff>203200</xdr:rowOff>
                  </to>
                </anchor>
              </controlPr>
            </control>
          </mc:Choice>
        </mc:AlternateContent>
        <mc:AlternateContent xmlns:mc="http://schemas.openxmlformats.org/markup-compatibility/2006">
          <mc:Choice Requires="x14">
            <control shapeId="2180" r:id="rId12" name="Drop Down 132">
              <controlPr locked="0" defaultSize="0" autoFill="0" autoLine="0" autoPict="0">
                <anchor moveWithCells="1">
                  <from>
                    <xdr:col>3</xdr:col>
                    <xdr:colOff>965200</xdr:colOff>
                    <xdr:row>20</xdr:row>
                    <xdr:rowOff>0</xdr:rowOff>
                  </from>
                  <to>
                    <xdr:col>5</xdr:col>
                    <xdr:colOff>12700</xdr:colOff>
                    <xdr:row>21</xdr:row>
                    <xdr:rowOff>0</xdr:rowOff>
                  </to>
                </anchor>
              </controlPr>
            </control>
          </mc:Choice>
        </mc:AlternateContent>
        <mc:AlternateContent xmlns:mc="http://schemas.openxmlformats.org/markup-compatibility/2006">
          <mc:Choice Requires="x14">
            <control shapeId="2182" r:id="rId13" name="Drop Down 134">
              <controlPr locked="0" defaultSize="0" autoFill="0" autoLine="0" autoPict="0">
                <anchor moveWithCells="1">
                  <from>
                    <xdr:col>3</xdr:col>
                    <xdr:colOff>965200</xdr:colOff>
                    <xdr:row>16</xdr:row>
                    <xdr:rowOff>0</xdr:rowOff>
                  </from>
                  <to>
                    <xdr:col>5</xdr:col>
                    <xdr:colOff>12700</xdr:colOff>
                    <xdr:row>16</xdr:row>
                    <xdr:rowOff>203200</xdr:rowOff>
                  </to>
                </anchor>
              </controlPr>
            </control>
          </mc:Choice>
        </mc:AlternateContent>
        <mc:AlternateContent xmlns:mc="http://schemas.openxmlformats.org/markup-compatibility/2006">
          <mc:Choice Requires="x14">
            <control shapeId="2187" r:id="rId14" name="Drop Down 139">
              <controlPr locked="0" defaultSize="0" autoFill="0" autoLine="0" autoPict="0">
                <anchor moveWithCells="1">
                  <from>
                    <xdr:col>4</xdr:col>
                    <xdr:colOff>0</xdr:colOff>
                    <xdr:row>22</xdr:row>
                    <xdr:rowOff>0</xdr:rowOff>
                  </from>
                  <to>
                    <xdr:col>5</xdr:col>
                    <xdr:colOff>19050</xdr:colOff>
                    <xdr:row>22</xdr:row>
                    <xdr:rowOff>203200</xdr:rowOff>
                  </to>
                </anchor>
              </controlPr>
            </control>
          </mc:Choice>
        </mc:AlternateContent>
        <mc:AlternateContent xmlns:mc="http://schemas.openxmlformats.org/markup-compatibility/2006">
          <mc:Choice Requires="x14">
            <control shapeId="2188" r:id="rId15" name="Drop Down 140">
              <controlPr locked="0" defaultSize="0" autoFill="0" autoLine="0" autoPict="0">
                <anchor moveWithCells="1">
                  <from>
                    <xdr:col>4</xdr:col>
                    <xdr:colOff>0</xdr:colOff>
                    <xdr:row>23</xdr:row>
                    <xdr:rowOff>0</xdr:rowOff>
                  </from>
                  <to>
                    <xdr:col>5</xdr:col>
                    <xdr:colOff>19050</xdr:colOff>
                    <xdr:row>23</xdr:row>
                    <xdr:rowOff>203200</xdr:rowOff>
                  </to>
                </anchor>
              </controlPr>
            </control>
          </mc:Choice>
        </mc:AlternateContent>
        <mc:AlternateContent xmlns:mc="http://schemas.openxmlformats.org/markup-compatibility/2006">
          <mc:Choice Requires="x14">
            <control shapeId="2189" r:id="rId16" name="Drop Down 141">
              <controlPr locked="0" defaultSize="0" autoFill="0" autoLine="0" autoPict="0">
                <anchor moveWithCells="1">
                  <from>
                    <xdr:col>4</xdr:col>
                    <xdr:colOff>0</xdr:colOff>
                    <xdr:row>24</xdr:row>
                    <xdr:rowOff>0</xdr:rowOff>
                  </from>
                  <to>
                    <xdr:col>5</xdr:col>
                    <xdr:colOff>19050</xdr:colOff>
                    <xdr:row>24</xdr:row>
                    <xdr:rowOff>203200</xdr:rowOff>
                  </to>
                </anchor>
              </controlPr>
            </control>
          </mc:Choice>
        </mc:AlternateContent>
        <mc:AlternateContent xmlns:mc="http://schemas.openxmlformats.org/markup-compatibility/2006">
          <mc:Choice Requires="x14">
            <control shapeId="2190" r:id="rId17" name="Drop Down 142">
              <controlPr locked="0" defaultSize="0" autoFill="0" autoLine="0" autoPict="0">
                <anchor moveWithCells="1">
                  <from>
                    <xdr:col>4</xdr:col>
                    <xdr:colOff>0</xdr:colOff>
                    <xdr:row>25</xdr:row>
                    <xdr:rowOff>0</xdr:rowOff>
                  </from>
                  <to>
                    <xdr:col>5</xdr:col>
                    <xdr:colOff>19050</xdr:colOff>
                    <xdr:row>25</xdr:row>
                    <xdr:rowOff>203200</xdr:rowOff>
                  </to>
                </anchor>
              </controlPr>
            </control>
          </mc:Choice>
        </mc:AlternateContent>
        <mc:AlternateContent xmlns:mc="http://schemas.openxmlformats.org/markup-compatibility/2006">
          <mc:Choice Requires="x14">
            <control shapeId="2191" r:id="rId18" name="Drop Down 143">
              <controlPr locked="0" defaultSize="0" autoFill="0" autoLine="0" autoPict="0">
                <anchor moveWithCells="1">
                  <from>
                    <xdr:col>4</xdr:col>
                    <xdr:colOff>0</xdr:colOff>
                    <xdr:row>26</xdr:row>
                    <xdr:rowOff>0</xdr:rowOff>
                  </from>
                  <to>
                    <xdr:col>5</xdr:col>
                    <xdr:colOff>19050</xdr:colOff>
                    <xdr:row>26</xdr:row>
                    <xdr:rowOff>203200</xdr:rowOff>
                  </to>
                </anchor>
              </controlPr>
            </control>
          </mc:Choice>
        </mc:AlternateContent>
        <mc:AlternateContent xmlns:mc="http://schemas.openxmlformats.org/markup-compatibility/2006">
          <mc:Choice Requires="x14">
            <control shapeId="2192" r:id="rId19" name="Drop Down 144">
              <controlPr locked="0" defaultSize="0" autoFill="0" autoLine="0" autoPict="0">
                <anchor moveWithCells="1">
                  <from>
                    <xdr:col>4</xdr:col>
                    <xdr:colOff>0</xdr:colOff>
                    <xdr:row>27</xdr:row>
                    <xdr:rowOff>0</xdr:rowOff>
                  </from>
                  <to>
                    <xdr:col>5</xdr:col>
                    <xdr:colOff>19050</xdr:colOff>
                    <xdr:row>27</xdr:row>
                    <xdr:rowOff>203200</xdr:rowOff>
                  </to>
                </anchor>
              </controlPr>
            </control>
          </mc:Choice>
        </mc:AlternateContent>
        <mc:AlternateContent xmlns:mc="http://schemas.openxmlformats.org/markup-compatibility/2006">
          <mc:Choice Requires="x14">
            <control shapeId="2193" r:id="rId20" name="Drop Down 145">
              <controlPr locked="0" defaultSize="0" autoFill="0" autoLine="0" autoPict="0">
                <anchor moveWithCells="1">
                  <from>
                    <xdr:col>4</xdr:col>
                    <xdr:colOff>0</xdr:colOff>
                    <xdr:row>28</xdr:row>
                    <xdr:rowOff>0</xdr:rowOff>
                  </from>
                  <to>
                    <xdr:col>5</xdr:col>
                    <xdr:colOff>19050</xdr:colOff>
                    <xdr:row>28</xdr:row>
                    <xdr:rowOff>203200</xdr:rowOff>
                  </to>
                </anchor>
              </controlPr>
            </control>
          </mc:Choice>
        </mc:AlternateContent>
        <mc:AlternateContent xmlns:mc="http://schemas.openxmlformats.org/markup-compatibility/2006">
          <mc:Choice Requires="x14">
            <control shapeId="2194" r:id="rId21" name="Drop Down 146">
              <controlPr locked="0" defaultSize="0" autoFill="0" autoLine="0" autoPict="0">
                <anchor moveWithCells="1">
                  <from>
                    <xdr:col>4</xdr:col>
                    <xdr:colOff>0</xdr:colOff>
                    <xdr:row>29</xdr:row>
                    <xdr:rowOff>0</xdr:rowOff>
                  </from>
                  <to>
                    <xdr:col>5</xdr:col>
                    <xdr:colOff>19050</xdr:colOff>
                    <xdr:row>29</xdr:row>
                    <xdr:rowOff>203200</xdr:rowOff>
                  </to>
                </anchor>
              </controlPr>
            </control>
          </mc:Choice>
        </mc:AlternateContent>
        <mc:AlternateContent xmlns:mc="http://schemas.openxmlformats.org/markup-compatibility/2006">
          <mc:Choice Requires="x14">
            <control shapeId="2195" r:id="rId22" name="Drop Down 147">
              <controlPr locked="0" defaultSize="0" autoFill="0" autoLine="0" autoPict="0">
                <anchor moveWithCells="1">
                  <from>
                    <xdr:col>4</xdr:col>
                    <xdr:colOff>12700</xdr:colOff>
                    <xdr:row>31</xdr:row>
                    <xdr:rowOff>0</xdr:rowOff>
                  </from>
                  <to>
                    <xdr:col>5</xdr:col>
                    <xdr:colOff>31750</xdr:colOff>
                    <xdr:row>31</xdr:row>
                    <xdr:rowOff>203200</xdr:rowOff>
                  </to>
                </anchor>
              </controlPr>
            </control>
          </mc:Choice>
        </mc:AlternateContent>
        <mc:AlternateContent xmlns:mc="http://schemas.openxmlformats.org/markup-compatibility/2006">
          <mc:Choice Requires="x14">
            <control shapeId="2196" r:id="rId23" name="Drop Down 148">
              <controlPr locked="0" defaultSize="0" autoFill="0" autoLine="0" autoPict="0">
                <anchor moveWithCells="1">
                  <from>
                    <xdr:col>4</xdr:col>
                    <xdr:colOff>12700</xdr:colOff>
                    <xdr:row>32</xdr:row>
                    <xdr:rowOff>0</xdr:rowOff>
                  </from>
                  <to>
                    <xdr:col>5</xdr:col>
                    <xdr:colOff>31750</xdr:colOff>
                    <xdr:row>32</xdr:row>
                    <xdr:rowOff>203200</xdr:rowOff>
                  </to>
                </anchor>
              </controlPr>
            </control>
          </mc:Choice>
        </mc:AlternateContent>
        <mc:AlternateContent xmlns:mc="http://schemas.openxmlformats.org/markup-compatibility/2006">
          <mc:Choice Requires="x14">
            <control shapeId="2197" r:id="rId24" name="Drop Down 149">
              <controlPr locked="0" defaultSize="0" autoFill="0" autoLine="0" autoPict="0">
                <anchor moveWithCells="1">
                  <from>
                    <xdr:col>4</xdr:col>
                    <xdr:colOff>12700</xdr:colOff>
                    <xdr:row>33</xdr:row>
                    <xdr:rowOff>0</xdr:rowOff>
                  </from>
                  <to>
                    <xdr:col>5</xdr:col>
                    <xdr:colOff>31750</xdr:colOff>
                    <xdr:row>33</xdr:row>
                    <xdr:rowOff>203200</xdr:rowOff>
                  </to>
                </anchor>
              </controlPr>
            </control>
          </mc:Choice>
        </mc:AlternateContent>
        <mc:AlternateContent xmlns:mc="http://schemas.openxmlformats.org/markup-compatibility/2006">
          <mc:Choice Requires="x14">
            <control shapeId="2198" r:id="rId25" name="Drop Down 150">
              <controlPr locked="0" defaultSize="0" autoFill="0" autoLine="0" autoPict="0">
                <anchor moveWithCells="1">
                  <from>
                    <xdr:col>4</xdr:col>
                    <xdr:colOff>12700</xdr:colOff>
                    <xdr:row>34</xdr:row>
                    <xdr:rowOff>0</xdr:rowOff>
                  </from>
                  <to>
                    <xdr:col>5</xdr:col>
                    <xdr:colOff>31750</xdr:colOff>
                    <xdr:row>34</xdr:row>
                    <xdr:rowOff>203200</xdr:rowOff>
                  </to>
                </anchor>
              </controlPr>
            </control>
          </mc:Choice>
        </mc:AlternateContent>
        <mc:AlternateContent xmlns:mc="http://schemas.openxmlformats.org/markup-compatibility/2006">
          <mc:Choice Requires="x14">
            <control shapeId="2199" r:id="rId26" name="Drop Down 151">
              <controlPr locked="0" defaultSize="0" autoFill="0" autoLine="0" autoPict="0">
                <anchor moveWithCells="1">
                  <from>
                    <xdr:col>4</xdr:col>
                    <xdr:colOff>12700</xdr:colOff>
                    <xdr:row>35</xdr:row>
                    <xdr:rowOff>0</xdr:rowOff>
                  </from>
                  <to>
                    <xdr:col>5</xdr:col>
                    <xdr:colOff>31750</xdr:colOff>
                    <xdr:row>35</xdr:row>
                    <xdr:rowOff>203200</xdr:rowOff>
                  </to>
                </anchor>
              </controlPr>
            </control>
          </mc:Choice>
        </mc:AlternateContent>
        <mc:AlternateContent xmlns:mc="http://schemas.openxmlformats.org/markup-compatibility/2006">
          <mc:Choice Requires="x14">
            <control shapeId="2200" r:id="rId27" name="Drop Down 152">
              <controlPr locked="0" defaultSize="0" autoFill="0" autoLine="0" autoPict="0">
                <anchor moveWithCells="1">
                  <from>
                    <xdr:col>4</xdr:col>
                    <xdr:colOff>12700</xdr:colOff>
                    <xdr:row>36</xdr:row>
                    <xdr:rowOff>0</xdr:rowOff>
                  </from>
                  <to>
                    <xdr:col>5</xdr:col>
                    <xdr:colOff>31750</xdr:colOff>
                    <xdr:row>36</xdr:row>
                    <xdr:rowOff>203200</xdr:rowOff>
                  </to>
                </anchor>
              </controlPr>
            </control>
          </mc:Choice>
        </mc:AlternateContent>
        <mc:AlternateContent xmlns:mc="http://schemas.openxmlformats.org/markup-compatibility/2006">
          <mc:Choice Requires="x14">
            <control shapeId="2201" r:id="rId28" name="Drop Down 153">
              <controlPr locked="0" defaultSize="0" autoFill="0" autoLine="0" autoPict="0">
                <anchor moveWithCells="1">
                  <from>
                    <xdr:col>4</xdr:col>
                    <xdr:colOff>12700</xdr:colOff>
                    <xdr:row>37</xdr:row>
                    <xdr:rowOff>0</xdr:rowOff>
                  </from>
                  <to>
                    <xdr:col>5</xdr:col>
                    <xdr:colOff>31750</xdr:colOff>
                    <xdr:row>37</xdr:row>
                    <xdr:rowOff>203200</xdr:rowOff>
                  </to>
                </anchor>
              </controlPr>
            </control>
          </mc:Choice>
        </mc:AlternateContent>
        <mc:AlternateContent xmlns:mc="http://schemas.openxmlformats.org/markup-compatibility/2006">
          <mc:Choice Requires="x14">
            <control shapeId="2202" r:id="rId29" name="Drop Down 154">
              <controlPr locked="0" defaultSize="0" autoFill="0" autoLine="0" autoPict="0">
                <anchor moveWithCells="1">
                  <from>
                    <xdr:col>4</xdr:col>
                    <xdr:colOff>19050</xdr:colOff>
                    <xdr:row>38</xdr:row>
                    <xdr:rowOff>0</xdr:rowOff>
                  </from>
                  <to>
                    <xdr:col>5</xdr:col>
                    <xdr:colOff>38100</xdr:colOff>
                    <xdr:row>38</xdr:row>
                    <xdr:rowOff>203200</xdr:rowOff>
                  </to>
                </anchor>
              </controlPr>
            </control>
          </mc:Choice>
        </mc:AlternateContent>
        <mc:AlternateContent xmlns:mc="http://schemas.openxmlformats.org/markup-compatibility/2006">
          <mc:Choice Requires="x14">
            <control shapeId="2203" r:id="rId30" name="Drop Down 155">
              <controlPr locked="0" defaultSize="0" autoFill="0" autoLine="0" autoPict="0">
                <anchor moveWithCells="1">
                  <from>
                    <xdr:col>4</xdr:col>
                    <xdr:colOff>19050</xdr:colOff>
                    <xdr:row>39</xdr:row>
                    <xdr:rowOff>0</xdr:rowOff>
                  </from>
                  <to>
                    <xdr:col>5</xdr:col>
                    <xdr:colOff>38100</xdr:colOff>
                    <xdr:row>39</xdr:row>
                    <xdr:rowOff>203200</xdr:rowOff>
                  </to>
                </anchor>
              </controlPr>
            </control>
          </mc:Choice>
        </mc:AlternateContent>
        <mc:AlternateContent xmlns:mc="http://schemas.openxmlformats.org/markup-compatibility/2006">
          <mc:Choice Requires="x14">
            <control shapeId="2210" r:id="rId31" name="Drop Down 162">
              <controlPr locked="0" defaultSize="0" autoFill="0" autoLine="0" autoPict="0">
                <anchor moveWithCells="1">
                  <from>
                    <xdr:col>4</xdr:col>
                    <xdr:colOff>12700</xdr:colOff>
                    <xdr:row>41</xdr:row>
                    <xdr:rowOff>0</xdr:rowOff>
                  </from>
                  <to>
                    <xdr:col>5</xdr:col>
                    <xdr:colOff>31750</xdr:colOff>
                    <xdr:row>41</xdr:row>
                    <xdr:rowOff>203200</xdr:rowOff>
                  </to>
                </anchor>
              </controlPr>
            </control>
          </mc:Choice>
        </mc:AlternateContent>
        <mc:AlternateContent xmlns:mc="http://schemas.openxmlformats.org/markup-compatibility/2006">
          <mc:Choice Requires="x14">
            <control shapeId="2211" r:id="rId32" name="Drop Down 163">
              <controlPr locked="0" defaultSize="0" autoFill="0" autoLine="0" autoPict="0">
                <anchor moveWithCells="1">
                  <from>
                    <xdr:col>4</xdr:col>
                    <xdr:colOff>12700</xdr:colOff>
                    <xdr:row>42</xdr:row>
                    <xdr:rowOff>0</xdr:rowOff>
                  </from>
                  <to>
                    <xdr:col>5</xdr:col>
                    <xdr:colOff>31750</xdr:colOff>
                    <xdr:row>42</xdr:row>
                    <xdr:rowOff>203200</xdr:rowOff>
                  </to>
                </anchor>
              </controlPr>
            </control>
          </mc:Choice>
        </mc:AlternateContent>
        <mc:AlternateContent xmlns:mc="http://schemas.openxmlformats.org/markup-compatibility/2006">
          <mc:Choice Requires="x14">
            <control shapeId="2212" r:id="rId33" name="Drop Down 164">
              <controlPr locked="0" defaultSize="0" autoFill="0" autoLine="0" autoPict="0">
                <anchor moveWithCells="1">
                  <from>
                    <xdr:col>4</xdr:col>
                    <xdr:colOff>12700</xdr:colOff>
                    <xdr:row>43</xdr:row>
                    <xdr:rowOff>0</xdr:rowOff>
                  </from>
                  <to>
                    <xdr:col>5</xdr:col>
                    <xdr:colOff>31750</xdr:colOff>
                    <xdr:row>43</xdr:row>
                    <xdr:rowOff>203200</xdr:rowOff>
                  </to>
                </anchor>
              </controlPr>
            </control>
          </mc:Choice>
        </mc:AlternateContent>
        <mc:AlternateContent xmlns:mc="http://schemas.openxmlformats.org/markup-compatibility/2006">
          <mc:Choice Requires="x14">
            <control shapeId="2213" r:id="rId34" name="Drop Down 165">
              <controlPr locked="0" defaultSize="0" autoFill="0" autoLine="0" autoPict="0">
                <anchor moveWithCells="1">
                  <from>
                    <xdr:col>4</xdr:col>
                    <xdr:colOff>12700</xdr:colOff>
                    <xdr:row>44</xdr:row>
                    <xdr:rowOff>0</xdr:rowOff>
                  </from>
                  <to>
                    <xdr:col>5</xdr:col>
                    <xdr:colOff>31750</xdr:colOff>
                    <xdr:row>44</xdr:row>
                    <xdr:rowOff>203200</xdr:rowOff>
                  </to>
                </anchor>
              </controlPr>
            </control>
          </mc:Choice>
        </mc:AlternateContent>
        <mc:AlternateContent xmlns:mc="http://schemas.openxmlformats.org/markup-compatibility/2006">
          <mc:Choice Requires="x14">
            <control shapeId="2214" r:id="rId35" name="Drop Down 166">
              <controlPr locked="0" defaultSize="0" autoFill="0" autoLine="0" autoPict="0">
                <anchor moveWithCells="1">
                  <from>
                    <xdr:col>4</xdr:col>
                    <xdr:colOff>12700</xdr:colOff>
                    <xdr:row>45</xdr:row>
                    <xdr:rowOff>0</xdr:rowOff>
                  </from>
                  <to>
                    <xdr:col>5</xdr:col>
                    <xdr:colOff>31750</xdr:colOff>
                    <xdr:row>45</xdr:row>
                    <xdr:rowOff>203200</xdr:rowOff>
                  </to>
                </anchor>
              </controlPr>
            </control>
          </mc:Choice>
        </mc:AlternateContent>
        <mc:AlternateContent xmlns:mc="http://schemas.openxmlformats.org/markup-compatibility/2006">
          <mc:Choice Requires="x14">
            <control shapeId="2215" r:id="rId36" name="Drop Down 167">
              <controlPr locked="0" defaultSize="0" autoFill="0" autoLine="0" autoPict="0">
                <anchor moveWithCells="1">
                  <from>
                    <xdr:col>4</xdr:col>
                    <xdr:colOff>12700</xdr:colOff>
                    <xdr:row>47</xdr:row>
                    <xdr:rowOff>0</xdr:rowOff>
                  </from>
                  <to>
                    <xdr:col>5</xdr:col>
                    <xdr:colOff>31750</xdr:colOff>
                    <xdr:row>47</xdr:row>
                    <xdr:rowOff>203200</xdr:rowOff>
                  </to>
                </anchor>
              </controlPr>
            </control>
          </mc:Choice>
        </mc:AlternateContent>
        <mc:AlternateContent xmlns:mc="http://schemas.openxmlformats.org/markup-compatibility/2006">
          <mc:Choice Requires="x14">
            <control shapeId="2216" r:id="rId37" name="Drop Down 168">
              <controlPr locked="0" defaultSize="0" autoFill="0" autoLine="0" autoPict="0">
                <anchor moveWithCells="1">
                  <from>
                    <xdr:col>4</xdr:col>
                    <xdr:colOff>12700</xdr:colOff>
                    <xdr:row>49</xdr:row>
                    <xdr:rowOff>0</xdr:rowOff>
                  </from>
                  <to>
                    <xdr:col>5</xdr:col>
                    <xdr:colOff>31750</xdr:colOff>
                    <xdr:row>49</xdr:row>
                    <xdr:rowOff>203200</xdr:rowOff>
                  </to>
                </anchor>
              </controlPr>
            </control>
          </mc:Choice>
        </mc:AlternateContent>
        <mc:AlternateContent xmlns:mc="http://schemas.openxmlformats.org/markup-compatibility/2006">
          <mc:Choice Requires="x14">
            <control shapeId="2217" r:id="rId38" name="Drop Down 169">
              <controlPr locked="0" defaultSize="0" autoFill="0" autoLine="0" autoPict="0">
                <anchor moveWithCells="1">
                  <from>
                    <xdr:col>4</xdr:col>
                    <xdr:colOff>12700</xdr:colOff>
                    <xdr:row>50</xdr:row>
                    <xdr:rowOff>0</xdr:rowOff>
                  </from>
                  <to>
                    <xdr:col>5</xdr:col>
                    <xdr:colOff>31750</xdr:colOff>
                    <xdr:row>50</xdr:row>
                    <xdr:rowOff>203200</xdr:rowOff>
                  </to>
                </anchor>
              </controlPr>
            </control>
          </mc:Choice>
        </mc:AlternateContent>
        <mc:AlternateContent xmlns:mc="http://schemas.openxmlformats.org/markup-compatibility/2006">
          <mc:Choice Requires="x14">
            <control shapeId="2218" r:id="rId39" name="Drop Down 170">
              <controlPr locked="0" defaultSize="0" autoFill="0" autoLine="0" autoPict="0">
                <anchor moveWithCells="1">
                  <from>
                    <xdr:col>4</xdr:col>
                    <xdr:colOff>12700</xdr:colOff>
                    <xdr:row>53</xdr:row>
                    <xdr:rowOff>0</xdr:rowOff>
                  </from>
                  <to>
                    <xdr:col>5</xdr:col>
                    <xdr:colOff>31750</xdr:colOff>
                    <xdr:row>53</xdr:row>
                    <xdr:rowOff>203200</xdr:rowOff>
                  </to>
                </anchor>
              </controlPr>
            </control>
          </mc:Choice>
        </mc:AlternateContent>
        <mc:AlternateContent xmlns:mc="http://schemas.openxmlformats.org/markup-compatibility/2006">
          <mc:Choice Requires="x14">
            <control shapeId="2219" r:id="rId40" name="Drop Down 171">
              <controlPr locked="0" defaultSize="0" autoFill="0" autoLine="0" autoPict="0">
                <anchor moveWithCells="1">
                  <from>
                    <xdr:col>4</xdr:col>
                    <xdr:colOff>12700</xdr:colOff>
                    <xdr:row>54</xdr:row>
                    <xdr:rowOff>0</xdr:rowOff>
                  </from>
                  <to>
                    <xdr:col>5</xdr:col>
                    <xdr:colOff>31750</xdr:colOff>
                    <xdr:row>54</xdr:row>
                    <xdr:rowOff>203200</xdr:rowOff>
                  </to>
                </anchor>
              </controlPr>
            </control>
          </mc:Choice>
        </mc:AlternateContent>
        <mc:AlternateContent xmlns:mc="http://schemas.openxmlformats.org/markup-compatibility/2006">
          <mc:Choice Requires="x14">
            <control shapeId="2220" r:id="rId41" name="Drop Down 172">
              <controlPr locked="0" defaultSize="0" autoFill="0" autoLine="0" autoPict="0">
                <anchor moveWithCells="1">
                  <from>
                    <xdr:col>4</xdr:col>
                    <xdr:colOff>12700</xdr:colOff>
                    <xdr:row>55</xdr:row>
                    <xdr:rowOff>0</xdr:rowOff>
                  </from>
                  <to>
                    <xdr:col>5</xdr:col>
                    <xdr:colOff>31750</xdr:colOff>
                    <xdr:row>55</xdr:row>
                    <xdr:rowOff>203200</xdr:rowOff>
                  </to>
                </anchor>
              </controlPr>
            </control>
          </mc:Choice>
        </mc:AlternateContent>
        <mc:AlternateContent xmlns:mc="http://schemas.openxmlformats.org/markup-compatibility/2006">
          <mc:Choice Requires="x14">
            <control shapeId="2221" r:id="rId42" name="Drop Down 173">
              <controlPr locked="0" defaultSize="0" autoFill="0" autoLine="0" autoPict="0">
                <anchor moveWithCells="1">
                  <from>
                    <xdr:col>4</xdr:col>
                    <xdr:colOff>12700</xdr:colOff>
                    <xdr:row>56</xdr:row>
                    <xdr:rowOff>0</xdr:rowOff>
                  </from>
                  <to>
                    <xdr:col>5</xdr:col>
                    <xdr:colOff>31750</xdr:colOff>
                    <xdr:row>56</xdr:row>
                    <xdr:rowOff>203200</xdr:rowOff>
                  </to>
                </anchor>
              </controlPr>
            </control>
          </mc:Choice>
        </mc:AlternateContent>
        <mc:AlternateContent xmlns:mc="http://schemas.openxmlformats.org/markup-compatibility/2006">
          <mc:Choice Requires="x14">
            <control shapeId="2223" r:id="rId43" name="Drop Down 175">
              <controlPr locked="0" defaultSize="0" autoFill="0" autoLine="0" autoPict="0">
                <anchor moveWithCells="1">
                  <from>
                    <xdr:col>4</xdr:col>
                    <xdr:colOff>12700</xdr:colOff>
                    <xdr:row>57</xdr:row>
                    <xdr:rowOff>0</xdr:rowOff>
                  </from>
                  <to>
                    <xdr:col>5</xdr:col>
                    <xdr:colOff>31750</xdr:colOff>
                    <xdr:row>57</xdr:row>
                    <xdr:rowOff>203200</xdr:rowOff>
                  </to>
                </anchor>
              </controlPr>
            </control>
          </mc:Choice>
        </mc:AlternateContent>
        <mc:AlternateContent xmlns:mc="http://schemas.openxmlformats.org/markup-compatibility/2006">
          <mc:Choice Requires="x14">
            <control shapeId="2224" r:id="rId44" name="Drop Down 176">
              <controlPr locked="0" defaultSize="0" autoFill="0" autoLine="0" autoPict="0">
                <anchor moveWithCells="1">
                  <from>
                    <xdr:col>4</xdr:col>
                    <xdr:colOff>12700</xdr:colOff>
                    <xdr:row>58</xdr:row>
                    <xdr:rowOff>0</xdr:rowOff>
                  </from>
                  <to>
                    <xdr:col>5</xdr:col>
                    <xdr:colOff>31750</xdr:colOff>
                    <xdr:row>58</xdr:row>
                    <xdr:rowOff>203200</xdr:rowOff>
                  </to>
                </anchor>
              </controlPr>
            </control>
          </mc:Choice>
        </mc:AlternateContent>
        <mc:AlternateContent xmlns:mc="http://schemas.openxmlformats.org/markup-compatibility/2006">
          <mc:Choice Requires="x14">
            <control shapeId="2225" r:id="rId45" name="Drop Down 177">
              <controlPr locked="0" defaultSize="0" autoFill="0" autoLine="0" autoPict="0">
                <anchor moveWithCells="1">
                  <from>
                    <xdr:col>4</xdr:col>
                    <xdr:colOff>12700</xdr:colOff>
                    <xdr:row>62</xdr:row>
                    <xdr:rowOff>0</xdr:rowOff>
                  </from>
                  <to>
                    <xdr:col>5</xdr:col>
                    <xdr:colOff>31750</xdr:colOff>
                    <xdr:row>62</xdr:row>
                    <xdr:rowOff>203200</xdr:rowOff>
                  </to>
                </anchor>
              </controlPr>
            </control>
          </mc:Choice>
        </mc:AlternateContent>
        <mc:AlternateContent xmlns:mc="http://schemas.openxmlformats.org/markup-compatibility/2006">
          <mc:Choice Requires="x14">
            <control shapeId="2226" r:id="rId46" name="Drop Down 178">
              <controlPr locked="0" defaultSize="0" autoFill="0" autoLine="0" autoPict="0">
                <anchor moveWithCells="1">
                  <from>
                    <xdr:col>4</xdr:col>
                    <xdr:colOff>12700</xdr:colOff>
                    <xdr:row>65</xdr:row>
                    <xdr:rowOff>0</xdr:rowOff>
                  </from>
                  <to>
                    <xdr:col>5</xdr:col>
                    <xdr:colOff>31750</xdr:colOff>
                    <xdr:row>65</xdr:row>
                    <xdr:rowOff>203200</xdr:rowOff>
                  </to>
                </anchor>
              </controlPr>
            </control>
          </mc:Choice>
        </mc:AlternateContent>
        <mc:AlternateContent xmlns:mc="http://schemas.openxmlformats.org/markup-compatibility/2006">
          <mc:Choice Requires="x14">
            <control shapeId="2227" r:id="rId47" name="Drop Down 179">
              <controlPr locked="0" defaultSize="0" autoFill="0" autoLine="0" autoPict="0">
                <anchor moveWithCells="1">
                  <from>
                    <xdr:col>4</xdr:col>
                    <xdr:colOff>12700</xdr:colOff>
                    <xdr:row>66</xdr:row>
                    <xdr:rowOff>0</xdr:rowOff>
                  </from>
                  <to>
                    <xdr:col>5</xdr:col>
                    <xdr:colOff>31750</xdr:colOff>
                    <xdr:row>66</xdr:row>
                    <xdr:rowOff>203200</xdr:rowOff>
                  </to>
                </anchor>
              </controlPr>
            </control>
          </mc:Choice>
        </mc:AlternateContent>
        <mc:AlternateContent xmlns:mc="http://schemas.openxmlformats.org/markup-compatibility/2006">
          <mc:Choice Requires="x14">
            <control shapeId="2228" r:id="rId48" name="Drop Down 180">
              <controlPr locked="0" defaultSize="0" autoFill="0" autoLine="0" autoPict="0">
                <anchor moveWithCells="1">
                  <from>
                    <xdr:col>4</xdr:col>
                    <xdr:colOff>12700</xdr:colOff>
                    <xdr:row>67</xdr:row>
                    <xdr:rowOff>0</xdr:rowOff>
                  </from>
                  <to>
                    <xdr:col>5</xdr:col>
                    <xdr:colOff>31750</xdr:colOff>
                    <xdr:row>67</xdr:row>
                    <xdr:rowOff>203200</xdr:rowOff>
                  </to>
                </anchor>
              </controlPr>
            </control>
          </mc:Choice>
        </mc:AlternateContent>
        <mc:AlternateContent xmlns:mc="http://schemas.openxmlformats.org/markup-compatibility/2006">
          <mc:Choice Requires="x14">
            <control shapeId="2229" r:id="rId49" name="Drop Down 181">
              <controlPr locked="0" defaultSize="0" autoFill="0" autoLine="0" autoPict="0">
                <anchor moveWithCells="1">
                  <from>
                    <xdr:col>4</xdr:col>
                    <xdr:colOff>12700</xdr:colOff>
                    <xdr:row>68</xdr:row>
                    <xdr:rowOff>0</xdr:rowOff>
                  </from>
                  <to>
                    <xdr:col>5</xdr:col>
                    <xdr:colOff>31750</xdr:colOff>
                    <xdr:row>68</xdr:row>
                    <xdr:rowOff>203200</xdr:rowOff>
                  </to>
                </anchor>
              </controlPr>
            </control>
          </mc:Choice>
        </mc:AlternateContent>
        <mc:AlternateContent xmlns:mc="http://schemas.openxmlformats.org/markup-compatibility/2006">
          <mc:Choice Requires="x14">
            <control shapeId="2230" r:id="rId50" name="Drop Down 182">
              <controlPr locked="0" defaultSize="0" autoFill="0" autoLine="0" autoPict="0">
                <anchor moveWithCells="1">
                  <from>
                    <xdr:col>4</xdr:col>
                    <xdr:colOff>12700</xdr:colOff>
                    <xdr:row>69</xdr:row>
                    <xdr:rowOff>0</xdr:rowOff>
                  </from>
                  <to>
                    <xdr:col>5</xdr:col>
                    <xdr:colOff>31750</xdr:colOff>
                    <xdr:row>69</xdr:row>
                    <xdr:rowOff>203200</xdr:rowOff>
                  </to>
                </anchor>
              </controlPr>
            </control>
          </mc:Choice>
        </mc:AlternateContent>
        <mc:AlternateContent xmlns:mc="http://schemas.openxmlformats.org/markup-compatibility/2006">
          <mc:Choice Requires="x14">
            <control shapeId="2231" r:id="rId51" name="Drop Down 183">
              <controlPr locked="0" defaultSize="0" autoFill="0" autoLine="0" autoPict="0">
                <anchor moveWithCells="1">
                  <from>
                    <xdr:col>4</xdr:col>
                    <xdr:colOff>12700</xdr:colOff>
                    <xdr:row>70</xdr:row>
                    <xdr:rowOff>0</xdr:rowOff>
                  </from>
                  <to>
                    <xdr:col>5</xdr:col>
                    <xdr:colOff>31750</xdr:colOff>
                    <xdr:row>70</xdr:row>
                    <xdr:rowOff>203200</xdr:rowOff>
                  </to>
                </anchor>
              </controlPr>
            </control>
          </mc:Choice>
        </mc:AlternateContent>
        <mc:AlternateContent xmlns:mc="http://schemas.openxmlformats.org/markup-compatibility/2006">
          <mc:Choice Requires="x14">
            <control shapeId="2232" r:id="rId52" name="Drop Down 184">
              <controlPr locked="0" defaultSize="0" autoFill="0" autoLine="0" autoPict="0">
                <anchor moveWithCells="1">
                  <from>
                    <xdr:col>4</xdr:col>
                    <xdr:colOff>12700</xdr:colOff>
                    <xdr:row>71</xdr:row>
                    <xdr:rowOff>0</xdr:rowOff>
                  </from>
                  <to>
                    <xdr:col>5</xdr:col>
                    <xdr:colOff>31750</xdr:colOff>
                    <xdr:row>71</xdr:row>
                    <xdr:rowOff>203200</xdr:rowOff>
                  </to>
                </anchor>
              </controlPr>
            </control>
          </mc:Choice>
        </mc:AlternateContent>
        <mc:AlternateContent xmlns:mc="http://schemas.openxmlformats.org/markup-compatibility/2006">
          <mc:Choice Requires="x14">
            <control shapeId="2233" r:id="rId53" name="Drop Down 185">
              <controlPr locked="0" defaultSize="0" autoFill="0" autoLine="0" autoPict="0">
                <anchor moveWithCells="1">
                  <from>
                    <xdr:col>4</xdr:col>
                    <xdr:colOff>12700</xdr:colOff>
                    <xdr:row>74</xdr:row>
                    <xdr:rowOff>0</xdr:rowOff>
                  </from>
                  <to>
                    <xdr:col>5</xdr:col>
                    <xdr:colOff>31750</xdr:colOff>
                    <xdr:row>74</xdr:row>
                    <xdr:rowOff>203200</xdr:rowOff>
                  </to>
                </anchor>
              </controlPr>
            </control>
          </mc:Choice>
        </mc:AlternateContent>
        <mc:AlternateContent xmlns:mc="http://schemas.openxmlformats.org/markup-compatibility/2006">
          <mc:Choice Requires="x14">
            <control shapeId="2234" r:id="rId54" name="Drop Down 186">
              <controlPr locked="0" defaultSize="0" autoFill="0" autoLine="0" autoPict="0">
                <anchor moveWithCells="1">
                  <from>
                    <xdr:col>4</xdr:col>
                    <xdr:colOff>12700</xdr:colOff>
                    <xdr:row>75</xdr:row>
                    <xdr:rowOff>0</xdr:rowOff>
                  </from>
                  <to>
                    <xdr:col>5</xdr:col>
                    <xdr:colOff>31750</xdr:colOff>
                    <xdr:row>75</xdr:row>
                    <xdr:rowOff>203200</xdr:rowOff>
                  </to>
                </anchor>
              </controlPr>
            </control>
          </mc:Choice>
        </mc:AlternateContent>
        <mc:AlternateContent xmlns:mc="http://schemas.openxmlformats.org/markup-compatibility/2006">
          <mc:Choice Requires="x14">
            <control shapeId="2235" r:id="rId55" name="Drop Down 187">
              <controlPr locked="0" defaultSize="0" autoFill="0" autoLine="0" autoPict="0">
                <anchor moveWithCells="1">
                  <from>
                    <xdr:col>4</xdr:col>
                    <xdr:colOff>12700</xdr:colOff>
                    <xdr:row>76</xdr:row>
                    <xdr:rowOff>0</xdr:rowOff>
                  </from>
                  <to>
                    <xdr:col>5</xdr:col>
                    <xdr:colOff>31750</xdr:colOff>
                    <xdr:row>76</xdr:row>
                    <xdr:rowOff>203200</xdr:rowOff>
                  </to>
                </anchor>
              </controlPr>
            </control>
          </mc:Choice>
        </mc:AlternateContent>
        <mc:AlternateContent xmlns:mc="http://schemas.openxmlformats.org/markup-compatibility/2006">
          <mc:Choice Requires="x14">
            <control shapeId="2236" r:id="rId56" name="Drop Down 188">
              <controlPr locked="0" defaultSize="0" autoFill="0" autoLine="0" autoPict="0">
                <anchor moveWithCells="1">
                  <from>
                    <xdr:col>4</xdr:col>
                    <xdr:colOff>12700</xdr:colOff>
                    <xdr:row>77</xdr:row>
                    <xdr:rowOff>0</xdr:rowOff>
                  </from>
                  <to>
                    <xdr:col>5</xdr:col>
                    <xdr:colOff>31750</xdr:colOff>
                    <xdr:row>77</xdr:row>
                    <xdr:rowOff>203200</xdr:rowOff>
                  </to>
                </anchor>
              </controlPr>
            </control>
          </mc:Choice>
        </mc:AlternateContent>
        <mc:AlternateContent xmlns:mc="http://schemas.openxmlformats.org/markup-compatibility/2006">
          <mc:Choice Requires="x14">
            <control shapeId="2237" r:id="rId57" name="Drop Down 189">
              <controlPr locked="0" defaultSize="0" autoFill="0" autoLine="0" autoPict="0">
                <anchor moveWithCells="1">
                  <from>
                    <xdr:col>4</xdr:col>
                    <xdr:colOff>12700</xdr:colOff>
                    <xdr:row>78</xdr:row>
                    <xdr:rowOff>0</xdr:rowOff>
                  </from>
                  <to>
                    <xdr:col>5</xdr:col>
                    <xdr:colOff>31750</xdr:colOff>
                    <xdr:row>78</xdr:row>
                    <xdr:rowOff>203200</xdr:rowOff>
                  </to>
                </anchor>
              </controlPr>
            </control>
          </mc:Choice>
        </mc:AlternateContent>
        <mc:AlternateContent xmlns:mc="http://schemas.openxmlformats.org/markup-compatibility/2006">
          <mc:Choice Requires="x14">
            <control shapeId="2238" r:id="rId58" name="Drop Down 190">
              <controlPr locked="0" defaultSize="0" autoFill="0" autoLine="0" autoPict="0">
                <anchor moveWithCells="1">
                  <from>
                    <xdr:col>4</xdr:col>
                    <xdr:colOff>12700</xdr:colOff>
                    <xdr:row>79</xdr:row>
                    <xdr:rowOff>0</xdr:rowOff>
                  </from>
                  <to>
                    <xdr:col>5</xdr:col>
                    <xdr:colOff>31750</xdr:colOff>
                    <xdr:row>79</xdr:row>
                    <xdr:rowOff>203200</xdr:rowOff>
                  </to>
                </anchor>
              </controlPr>
            </control>
          </mc:Choice>
        </mc:AlternateContent>
        <mc:AlternateContent xmlns:mc="http://schemas.openxmlformats.org/markup-compatibility/2006">
          <mc:Choice Requires="x14">
            <control shapeId="2239" r:id="rId59" name="Drop Down 191">
              <controlPr locked="0" defaultSize="0" autoFill="0" autoLine="0" autoPict="0">
                <anchor moveWithCells="1">
                  <from>
                    <xdr:col>4</xdr:col>
                    <xdr:colOff>12700</xdr:colOff>
                    <xdr:row>81</xdr:row>
                    <xdr:rowOff>0</xdr:rowOff>
                  </from>
                  <to>
                    <xdr:col>5</xdr:col>
                    <xdr:colOff>31750</xdr:colOff>
                    <xdr:row>81</xdr:row>
                    <xdr:rowOff>203200</xdr:rowOff>
                  </to>
                </anchor>
              </controlPr>
            </control>
          </mc:Choice>
        </mc:AlternateContent>
        <mc:AlternateContent xmlns:mc="http://schemas.openxmlformats.org/markup-compatibility/2006">
          <mc:Choice Requires="x14">
            <control shapeId="2240" r:id="rId60" name="Drop Down 192">
              <controlPr locked="0" defaultSize="0" autoFill="0" autoLine="0" autoPict="0">
                <anchor moveWithCells="1">
                  <from>
                    <xdr:col>4</xdr:col>
                    <xdr:colOff>12700</xdr:colOff>
                    <xdr:row>82</xdr:row>
                    <xdr:rowOff>0</xdr:rowOff>
                  </from>
                  <to>
                    <xdr:col>5</xdr:col>
                    <xdr:colOff>31750</xdr:colOff>
                    <xdr:row>82</xdr:row>
                    <xdr:rowOff>203200</xdr:rowOff>
                  </to>
                </anchor>
              </controlPr>
            </control>
          </mc:Choice>
        </mc:AlternateContent>
        <mc:AlternateContent xmlns:mc="http://schemas.openxmlformats.org/markup-compatibility/2006">
          <mc:Choice Requires="x14">
            <control shapeId="2241" r:id="rId61" name="Drop Down 193">
              <controlPr locked="0" defaultSize="0" autoFill="0" autoLine="0" autoPict="0">
                <anchor moveWithCells="1">
                  <from>
                    <xdr:col>4</xdr:col>
                    <xdr:colOff>12700</xdr:colOff>
                    <xdr:row>83</xdr:row>
                    <xdr:rowOff>0</xdr:rowOff>
                  </from>
                  <to>
                    <xdr:col>5</xdr:col>
                    <xdr:colOff>31750</xdr:colOff>
                    <xdr:row>83</xdr:row>
                    <xdr:rowOff>203200</xdr:rowOff>
                  </to>
                </anchor>
              </controlPr>
            </control>
          </mc:Choice>
        </mc:AlternateContent>
        <mc:AlternateContent xmlns:mc="http://schemas.openxmlformats.org/markup-compatibility/2006">
          <mc:Choice Requires="x14">
            <control shapeId="2251" r:id="rId62" name="Drop Down 203">
              <controlPr locked="0" defaultSize="0" autoFill="0" autoLine="0" autoPict="0">
                <anchor moveWithCells="1">
                  <from>
                    <xdr:col>4</xdr:col>
                    <xdr:colOff>12700</xdr:colOff>
                    <xdr:row>86</xdr:row>
                    <xdr:rowOff>0</xdr:rowOff>
                  </from>
                  <to>
                    <xdr:col>5</xdr:col>
                    <xdr:colOff>31750</xdr:colOff>
                    <xdr:row>86</xdr:row>
                    <xdr:rowOff>203200</xdr:rowOff>
                  </to>
                </anchor>
              </controlPr>
            </control>
          </mc:Choice>
        </mc:AlternateContent>
        <mc:AlternateContent xmlns:mc="http://schemas.openxmlformats.org/markup-compatibility/2006">
          <mc:Choice Requires="x14">
            <control shapeId="2252" r:id="rId63" name="Drop Down 204">
              <controlPr locked="0" defaultSize="0" autoFill="0" autoLine="0" autoPict="0">
                <anchor moveWithCells="1">
                  <from>
                    <xdr:col>4</xdr:col>
                    <xdr:colOff>12700</xdr:colOff>
                    <xdr:row>88</xdr:row>
                    <xdr:rowOff>0</xdr:rowOff>
                  </from>
                  <to>
                    <xdr:col>5</xdr:col>
                    <xdr:colOff>31750</xdr:colOff>
                    <xdr:row>88</xdr:row>
                    <xdr:rowOff>203200</xdr:rowOff>
                  </to>
                </anchor>
              </controlPr>
            </control>
          </mc:Choice>
        </mc:AlternateContent>
        <mc:AlternateContent xmlns:mc="http://schemas.openxmlformats.org/markup-compatibility/2006">
          <mc:Choice Requires="x14">
            <control shapeId="2253" r:id="rId64" name="Drop Down 205">
              <controlPr locked="0" defaultSize="0" autoFill="0" autoLine="0" autoPict="0">
                <anchor moveWithCells="1">
                  <from>
                    <xdr:col>4</xdr:col>
                    <xdr:colOff>12700</xdr:colOff>
                    <xdr:row>89</xdr:row>
                    <xdr:rowOff>0</xdr:rowOff>
                  </from>
                  <to>
                    <xdr:col>5</xdr:col>
                    <xdr:colOff>31750</xdr:colOff>
                    <xdr:row>89</xdr:row>
                    <xdr:rowOff>203200</xdr:rowOff>
                  </to>
                </anchor>
              </controlPr>
            </control>
          </mc:Choice>
        </mc:AlternateContent>
        <mc:AlternateContent xmlns:mc="http://schemas.openxmlformats.org/markup-compatibility/2006">
          <mc:Choice Requires="x14">
            <control shapeId="2254" r:id="rId65" name="Drop Down 206">
              <controlPr locked="0" defaultSize="0" autoFill="0" autoLine="0" autoPict="0">
                <anchor moveWithCells="1">
                  <from>
                    <xdr:col>4</xdr:col>
                    <xdr:colOff>12700</xdr:colOff>
                    <xdr:row>91</xdr:row>
                    <xdr:rowOff>0</xdr:rowOff>
                  </from>
                  <to>
                    <xdr:col>5</xdr:col>
                    <xdr:colOff>31750</xdr:colOff>
                    <xdr:row>91</xdr:row>
                    <xdr:rowOff>203200</xdr:rowOff>
                  </to>
                </anchor>
              </controlPr>
            </control>
          </mc:Choice>
        </mc:AlternateContent>
        <mc:AlternateContent xmlns:mc="http://schemas.openxmlformats.org/markup-compatibility/2006">
          <mc:Choice Requires="x14">
            <control shapeId="2257" r:id="rId66" name="Drop Down 209">
              <controlPr locked="0" defaultSize="0" autoFill="0" autoLine="0" autoPict="0">
                <anchor moveWithCells="1">
                  <from>
                    <xdr:col>4</xdr:col>
                    <xdr:colOff>12700</xdr:colOff>
                    <xdr:row>48</xdr:row>
                    <xdr:rowOff>0</xdr:rowOff>
                  </from>
                  <to>
                    <xdr:col>5</xdr:col>
                    <xdr:colOff>31750</xdr:colOff>
                    <xdr:row>48</xdr:row>
                    <xdr:rowOff>203200</xdr:rowOff>
                  </to>
                </anchor>
              </controlPr>
            </control>
          </mc:Choice>
        </mc:AlternateContent>
        <mc:AlternateContent xmlns:mc="http://schemas.openxmlformats.org/markup-compatibility/2006">
          <mc:Choice Requires="x14">
            <control shapeId="2258" r:id="rId67" name="Drop Down 210">
              <controlPr locked="0" defaultSize="0" autoFill="0" autoLine="0" autoPict="0">
                <anchor moveWithCells="1">
                  <from>
                    <xdr:col>4</xdr:col>
                    <xdr:colOff>12700</xdr:colOff>
                    <xdr:row>61</xdr:row>
                    <xdr:rowOff>12700</xdr:rowOff>
                  </from>
                  <to>
                    <xdr:col>5</xdr:col>
                    <xdr:colOff>31750</xdr:colOff>
                    <xdr:row>62</xdr:row>
                    <xdr:rowOff>0</xdr:rowOff>
                  </to>
                </anchor>
              </controlPr>
            </control>
          </mc:Choice>
        </mc:AlternateContent>
        <mc:AlternateContent xmlns:mc="http://schemas.openxmlformats.org/markup-compatibility/2006">
          <mc:Choice Requires="x14">
            <control shapeId="2259" r:id="rId68" name="Drop Down 211">
              <controlPr locked="0" defaultSize="0" autoFill="0" autoLine="0" autoPict="0">
                <anchor moveWithCells="1">
                  <from>
                    <xdr:col>4</xdr:col>
                    <xdr:colOff>12700</xdr:colOff>
                    <xdr:row>59</xdr:row>
                    <xdr:rowOff>0</xdr:rowOff>
                  </from>
                  <to>
                    <xdr:col>5</xdr:col>
                    <xdr:colOff>31750</xdr:colOff>
                    <xdr:row>59</xdr:row>
                    <xdr:rowOff>203200</xdr:rowOff>
                  </to>
                </anchor>
              </controlPr>
            </control>
          </mc:Choice>
        </mc:AlternateContent>
        <mc:AlternateContent xmlns:mc="http://schemas.openxmlformats.org/markup-compatibility/2006">
          <mc:Choice Requires="x14">
            <control shapeId="2260" r:id="rId69" name="Drop Down 212">
              <controlPr locked="0" defaultSize="0" autoFill="0" autoLine="0" autoPict="0">
                <anchor moveWithCells="1">
                  <from>
                    <xdr:col>4</xdr:col>
                    <xdr:colOff>0</xdr:colOff>
                    <xdr:row>60</xdr:row>
                    <xdr:rowOff>0</xdr:rowOff>
                  </from>
                  <to>
                    <xdr:col>5</xdr:col>
                    <xdr:colOff>19050</xdr:colOff>
                    <xdr:row>60</xdr:row>
                    <xdr:rowOff>203200</xdr:rowOff>
                  </to>
                </anchor>
              </controlPr>
            </control>
          </mc:Choice>
        </mc:AlternateContent>
        <mc:AlternateContent xmlns:mc="http://schemas.openxmlformats.org/markup-compatibility/2006">
          <mc:Choice Requires="x14">
            <control shapeId="2275" r:id="rId70" name="Drop Down 227">
              <controlPr locked="0" defaultSize="0" autoFill="0" autoLine="0" autoPict="0">
                <anchor moveWithCells="1">
                  <from>
                    <xdr:col>4</xdr:col>
                    <xdr:colOff>12700</xdr:colOff>
                    <xdr:row>61</xdr:row>
                    <xdr:rowOff>0</xdr:rowOff>
                  </from>
                  <to>
                    <xdr:col>5</xdr:col>
                    <xdr:colOff>31750</xdr:colOff>
                    <xdr:row>61</xdr:row>
                    <xdr:rowOff>203200</xdr:rowOff>
                  </to>
                </anchor>
              </controlPr>
            </control>
          </mc:Choice>
        </mc:AlternateContent>
        <mc:AlternateContent xmlns:mc="http://schemas.openxmlformats.org/markup-compatibility/2006">
          <mc:Choice Requires="x14">
            <control shapeId="2276" r:id="rId71" name="Drop Down 228">
              <controlPr locked="0" defaultSize="0" autoFill="0" autoLine="0" autoPict="0">
                <anchor moveWithCells="1">
                  <from>
                    <xdr:col>4</xdr:col>
                    <xdr:colOff>12700</xdr:colOff>
                    <xdr:row>62</xdr:row>
                    <xdr:rowOff>0</xdr:rowOff>
                  </from>
                  <to>
                    <xdr:col>5</xdr:col>
                    <xdr:colOff>31750</xdr:colOff>
                    <xdr:row>62</xdr:row>
                    <xdr:rowOff>203200</xdr:rowOff>
                  </to>
                </anchor>
              </controlPr>
            </control>
          </mc:Choice>
        </mc:AlternateContent>
        <mc:AlternateContent xmlns:mc="http://schemas.openxmlformats.org/markup-compatibility/2006">
          <mc:Choice Requires="x14">
            <control shapeId="2285" r:id="rId72" name="Drop Down 237">
              <controlPr locked="0" defaultSize="0" autoFill="0" autoLine="0" autoPict="0">
                <anchor moveWithCells="1">
                  <from>
                    <xdr:col>4</xdr:col>
                    <xdr:colOff>12700</xdr:colOff>
                    <xdr:row>80</xdr:row>
                    <xdr:rowOff>0</xdr:rowOff>
                  </from>
                  <to>
                    <xdr:col>5</xdr:col>
                    <xdr:colOff>31750</xdr:colOff>
                    <xdr:row>80</xdr:row>
                    <xdr:rowOff>203200</xdr:rowOff>
                  </to>
                </anchor>
              </controlPr>
            </control>
          </mc:Choice>
        </mc:AlternateContent>
        <mc:AlternateContent xmlns:mc="http://schemas.openxmlformats.org/markup-compatibility/2006">
          <mc:Choice Requires="x14">
            <control shapeId="2291" r:id="rId73" name="Drop Down 243">
              <controlPr locked="0" defaultSize="0" autoFill="0" autoLine="0" autoPict="0">
                <anchor moveWithCells="1">
                  <from>
                    <xdr:col>4</xdr:col>
                    <xdr:colOff>12700</xdr:colOff>
                    <xdr:row>87</xdr:row>
                    <xdr:rowOff>0</xdr:rowOff>
                  </from>
                  <to>
                    <xdr:col>5</xdr:col>
                    <xdr:colOff>31750</xdr:colOff>
                    <xdr:row>87</xdr:row>
                    <xdr:rowOff>203200</xdr:rowOff>
                  </to>
                </anchor>
              </controlPr>
            </control>
          </mc:Choice>
        </mc:AlternateContent>
        <mc:AlternateContent xmlns:mc="http://schemas.openxmlformats.org/markup-compatibility/2006">
          <mc:Choice Requires="x14">
            <control shapeId="2292" r:id="rId74" name="Drop Down 244">
              <controlPr locked="0" defaultSize="0" autoFill="0" autoLine="0" autoPict="0">
                <anchor moveWithCells="1">
                  <from>
                    <xdr:col>4</xdr:col>
                    <xdr:colOff>0</xdr:colOff>
                    <xdr:row>4</xdr:row>
                    <xdr:rowOff>0</xdr:rowOff>
                  </from>
                  <to>
                    <xdr:col>5</xdr:col>
                    <xdr:colOff>19050</xdr:colOff>
                    <xdr:row>4</xdr:row>
                    <xdr:rowOff>203200</xdr:rowOff>
                  </to>
                </anchor>
              </controlPr>
            </control>
          </mc:Choice>
        </mc:AlternateContent>
        <mc:AlternateContent xmlns:mc="http://schemas.openxmlformats.org/markup-compatibility/2006">
          <mc:Choice Requires="x14">
            <control shapeId="2300" r:id="rId75" name="Drop Down 252">
              <controlPr locked="0" defaultSize="0" autoFill="0" autoLine="0" autoPict="0">
                <anchor moveWithCells="1">
                  <from>
                    <xdr:col>4</xdr:col>
                    <xdr:colOff>0</xdr:colOff>
                    <xdr:row>6</xdr:row>
                    <xdr:rowOff>0</xdr:rowOff>
                  </from>
                  <to>
                    <xdr:col>5</xdr:col>
                    <xdr:colOff>19050</xdr:colOff>
                    <xdr:row>6</xdr:row>
                    <xdr:rowOff>203200</xdr:rowOff>
                  </to>
                </anchor>
              </controlPr>
            </control>
          </mc:Choice>
        </mc:AlternateContent>
        <mc:AlternateContent xmlns:mc="http://schemas.openxmlformats.org/markup-compatibility/2006">
          <mc:Choice Requires="x14">
            <control shapeId="2301" r:id="rId76" name="Drop Down 253">
              <controlPr locked="0" defaultSize="0" autoFill="0" autoLine="0" autoPict="0">
                <anchor moveWithCells="1">
                  <from>
                    <xdr:col>4</xdr:col>
                    <xdr:colOff>12700</xdr:colOff>
                    <xdr:row>90</xdr:row>
                    <xdr:rowOff>0</xdr:rowOff>
                  </from>
                  <to>
                    <xdr:col>5</xdr:col>
                    <xdr:colOff>31750</xdr:colOff>
                    <xdr:row>90</xdr:row>
                    <xdr:rowOff>203200</xdr:rowOff>
                  </to>
                </anchor>
              </controlPr>
            </control>
          </mc:Choice>
        </mc:AlternateContent>
        <mc:AlternateContent xmlns:mc="http://schemas.openxmlformats.org/markup-compatibility/2006">
          <mc:Choice Requires="x14">
            <control shapeId="2305" r:id="rId77" name="Drop Down 257">
              <controlPr locked="0" defaultSize="0" autoFill="0" autoLine="0" autoPict="0">
                <anchor moveWithCells="1">
                  <from>
                    <xdr:col>4</xdr:col>
                    <xdr:colOff>0</xdr:colOff>
                    <xdr:row>5</xdr:row>
                    <xdr:rowOff>0</xdr:rowOff>
                  </from>
                  <to>
                    <xdr:col>5</xdr:col>
                    <xdr:colOff>19050</xdr:colOff>
                    <xdr:row>5</xdr:row>
                    <xdr:rowOff>203200</xdr:rowOff>
                  </to>
                </anchor>
              </controlPr>
            </control>
          </mc:Choice>
        </mc:AlternateContent>
        <mc:AlternateContent xmlns:mc="http://schemas.openxmlformats.org/markup-compatibility/2006">
          <mc:Choice Requires="x14">
            <control shapeId="2306" r:id="rId78" name="Drop Down 258">
              <controlPr locked="0" defaultSize="0" autoFill="0" autoLine="0" autoPict="0">
                <anchor moveWithCells="1">
                  <from>
                    <xdr:col>4</xdr:col>
                    <xdr:colOff>0</xdr:colOff>
                    <xdr:row>7</xdr:row>
                    <xdr:rowOff>0</xdr:rowOff>
                  </from>
                  <to>
                    <xdr:col>5</xdr:col>
                    <xdr:colOff>19050</xdr:colOff>
                    <xdr:row>7</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58"/>
  <sheetViews>
    <sheetView showRowColHeaders="0" topLeftCell="A22" workbookViewId="0">
      <selection activeCell="D21" sqref="D21"/>
    </sheetView>
  </sheetViews>
  <sheetFormatPr defaultColWidth="9.1796875" defaultRowHeight="12.5" x14ac:dyDescent="0.25"/>
  <cols>
    <col min="1" max="1" width="3.26953125" style="5" customWidth="1"/>
    <col min="2" max="2" width="2.7265625" style="5" customWidth="1"/>
    <col min="3" max="3" width="16" style="5" bestFit="1" customWidth="1"/>
    <col min="4" max="4" width="24.7265625" style="5" customWidth="1"/>
    <col min="5" max="5" width="22.7265625" style="5" customWidth="1"/>
    <col min="6" max="6" width="27.453125" style="5" customWidth="1"/>
    <col min="7" max="16384" width="9.1796875" style="5"/>
  </cols>
  <sheetData>
    <row r="1" spans="2:6" ht="19.5" x14ac:dyDescent="0.35">
      <c r="B1" s="64" t="s">
        <v>133</v>
      </c>
      <c r="C1" s="65"/>
      <c r="D1" s="1"/>
      <c r="E1" s="1"/>
      <c r="F1" s="2"/>
    </row>
    <row r="2" spans="2:6" x14ac:dyDescent="0.25">
      <c r="B2" s="1"/>
      <c r="C2" s="1"/>
      <c r="D2" s="66"/>
      <c r="E2" s="67"/>
      <c r="F2" s="1"/>
    </row>
    <row r="3" spans="2:6" x14ac:dyDescent="0.25">
      <c r="B3" s="68" t="s">
        <v>134</v>
      </c>
      <c r="C3" s="65"/>
      <c r="D3" s="68"/>
      <c r="E3" s="68"/>
      <c r="F3" s="2"/>
    </row>
    <row r="4" spans="2:6" x14ac:dyDescent="0.25">
      <c r="B4" s="2"/>
      <c r="C4" s="33" t="s">
        <v>135</v>
      </c>
      <c r="D4" s="2" t="s">
        <v>136</v>
      </c>
      <c r="E4" s="2"/>
      <c r="F4" s="69"/>
    </row>
    <row r="5" spans="2:6" x14ac:dyDescent="0.25">
      <c r="B5" s="2"/>
      <c r="C5" s="2"/>
      <c r="D5" s="2" t="s">
        <v>137</v>
      </c>
      <c r="E5" s="2"/>
      <c r="F5" s="69"/>
    </row>
    <row r="6" spans="2:6" x14ac:dyDescent="0.25">
      <c r="B6" s="2"/>
      <c r="C6" s="2"/>
      <c r="D6" s="2" t="s">
        <v>138</v>
      </c>
      <c r="E6" s="2"/>
      <c r="F6" s="69"/>
    </row>
    <row r="7" spans="2:6" x14ac:dyDescent="0.25">
      <c r="B7" s="2"/>
      <c r="C7" s="2"/>
      <c r="D7" s="2" t="s">
        <v>139</v>
      </c>
      <c r="E7" s="2"/>
      <c r="F7" s="69"/>
    </row>
    <row r="8" spans="2:6" x14ac:dyDescent="0.25">
      <c r="B8" s="2"/>
      <c r="C8" s="2"/>
      <c r="D8" s="2" t="s">
        <v>19</v>
      </c>
      <c r="E8" s="23"/>
      <c r="F8" s="70"/>
    </row>
    <row r="9" spans="2:6" x14ac:dyDescent="0.25">
      <c r="B9" s="2"/>
      <c r="C9" s="2"/>
      <c r="D9" s="2"/>
      <c r="E9" s="2" t="s">
        <v>140</v>
      </c>
      <c r="F9" s="71">
        <f>SUM(F4:F8)</f>
        <v>0</v>
      </c>
    </row>
    <row r="10" spans="2:6" x14ac:dyDescent="0.25">
      <c r="B10" s="2"/>
      <c r="C10" s="2"/>
      <c r="D10" s="2"/>
      <c r="E10" s="2"/>
      <c r="F10" s="71"/>
    </row>
    <row r="11" spans="2:6" x14ac:dyDescent="0.25">
      <c r="B11" s="2"/>
      <c r="C11" s="33" t="s">
        <v>141</v>
      </c>
      <c r="D11" s="2" t="s">
        <v>142</v>
      </c>
      <c r="E11" s="2"/>
      <c r="F11" s="69"/>
    </row>
    <row r="12" spans="2:6" x14ac:dyDescent="0.25">
      <c r="B12" s="2"/>
      <c r="C12" s="2"/>
      <c r="D12" s="2" t="s">
        <v>143</v>
      </c>
      <c r="E12" s="2"/>
      <c r="F12" s="69"/>
    </row>
    <row r="13" spans="2:6" x14ac:dyDescent="0.25">
      <c r="B13" s="2"/>
      <c r="C13" s="2"/>
      <c r="D13" s="2" t="s">
        <v>144</v>
      </c>
      <c r="E13" s="2"/>
      <c r="F13" s="69"/>
    </row>
    <row r="14" spans="2:6" x14ac:dyDescent="0.25">
      <c r="B14" s="2"/>
      <c r="C14" s="2"/>
      <c r="D14" s="2" t="s">
        <v>145</v>
      </c>
      <c r="E14" s="2"/>
      <c r="F14" s="69"/>
    </row>
    <row r="15" spans="2:6" x14ac:dyDescent="0.25">
      <c r="B15" s="2"/>
      <c r="C15" s="2"/>
      <c r="D15" s="2" t="s">
        <v>146</v>
      </c>
      <c r="E15" s="2"/>
      <c r="F15" s="69"/>
    </row>
    <row r="16" spans="2:6" x14ac:dyDescent="0.25">
      <c r="B16" s="2"/>
      <c r="C16" s="2"/>
      <c r="D16" s="2" t="s">
        <v>147</v>
      </c>
      <c r="E16" s="2"/>
      <c r="F16" s="69"/>
    </row>
    <row r="17" spans="2:6" x14ac:dyDescent="0.25">
      <c r="B17" s="2"/>
      <c r="C17" s="2"/>
      <c r="D17" s="2" t="s">
        <v>19</v>
      </c>
      <c r="E17" s="23"/>
      <c r="F17" s="70"/>
    </row>
    <row r="18" spans="2:6" x14ac:dyDescent="0.25">
      <c r="B18" s="2"/>
      <c r="C18" s="2"/>
      <c r="D18" s="2"/>
      <c r="E18" s="2" t="s">
        <v>148</v>
      </c>
      <c r="F18" s="71">
        <f>SUM(F11:F17)</f>
        <v>0</v>
      </c>
    </row>
    <row r="19" spans="2:6" x14ac:dyDescent="0.25">
      <c r="B19" s="2"/>
      <c r="C19" s="2"/>
      <c r="D19" s="2"/>
      <c r="E19" s="2"/>
      <c r="F19" s="71"/>
    </row>
    <row r="20" spans="2:6" x14ac:dyDescent="0.25">
      <c r="B20" s="2"/>
      <c r="C20" s="33" t="s">
        <v>149</v>
      </c>
      <c r="D20" s="2" t="s">
        <v>150</v>
      </c>
      <c r="E20" s="2"/>
      <c r="F20" s="69"/>
    </row>
    <row r="21" spans="2:6" x14ac:dyDescent="0.25">
      <c r="B21" s="2"/>
      <c r="C21" s="2"/>
      <c r="D21" s="2" t="s">
        <v>151</v>
      </c>
      <c r="E21" s="23"/>
      <c r="F21" s="70"/>
    </row>
    <row r="22" spans="2:6" x14ac:dyDescent="0.25">
      <c r="B22" s="2"/>
      <c r="C22" s="2"/>
      <c r="D22" s="2"/>
      <c r="E22" s="2" t="s">
        <v>152</v>
      </c>
      <c r="F22" s="71">
        <f>SUM(F20:F21)</f>
        <v>0</v>
      </c>
    </row>
    <row r="23" spans="2:6" x14ac:dyDescent="0.25">
      <c r="B23" s="2"/>
      <c r="C23" s="2"/>
      <c r="D23" s="2"/>
      <c r="E23" s="2"/>
      <c r="F23" s="71"/>
    </row>
    <row r="24" spans="2:6" x14ac:dyDescent="0.25">
      <c r="B24" s="2"/>
      <c r="C24" s="33" t="s">
        <v>153</v>
      </c>
      <c r="D24" s="2" t="s">
        <v>154</v>
      </c>
      <c r="E24" s="2"/>
      <c r="F24" s="69"/>
    </row>
    <row r="25" spans="2:6" x14ac:dyDescent="0.25">
      <c r="B25" s="2"/>
      <c r="C25" s="2"/>
      <c r="D25" s="2" t="s">
        <v>155</v>
      </c>
      <c r="E25" s="2"/>
      <c r="F25" s="69"/>
    </row>
    <row r="26" spans="2:6" x14ac:dyDescent="0.25">
      <c r="B26" s="2"/>
      <c r="C26" s="2"/>
      <c r="D26" s="2" t="s">
        <v>19</v>
      </c>
      <c r="E26" s="23"/>
      <c r="F26" s="70"/>
    </row>
    <row r="27" spans="2:6" x14ac:dyDescent="0.25">
      <c r="B27" s="2"/>
      <c r="C27" s="2"/>
      <c r="D27" s="2"/>
      <c r="E27" s="2" t="s">
        <v>156</v>
      </c>
      <c r="F27" s="71">
        <f>SUM(F24:F26)</f>
        <v>0</v>
      </c>
    </row>
    <row r="28" spans="2:6" x14ac:dyDescent="0.25">
      <c r="B28" s="2"/>
      <c r="C28" s="2"/>
      <c r="D28" s="2"/>
      <c r="E28" s="2"/>
      <c r="F28" s="71"/>
    </row>
    <row r="29" spans="2:6" x14ac:dyDescent="0.25">
      <c r="B29" s="2"/>
      <c r="C29" s="33" t="s">
        <v>157</v>
      </c>
      <c r="D29" s="2" t="s">
        <v>158</v>
      </c>
      <c r="E29" s="2"/>
      <c r="F29" s="69"/>
    </row>
    <row r="30" spans="2:6" x14ac:dyDescent="0.25">
      <c r="B30" s="2"/>
      <c r="C30" s="2"/>
      <c r="D30" s="2" t="s">
        <v>159</v>
      </c>
      <c r="E30" s="2"/>
      <c r="F30" s="69"/>
    </row>
    <row r="31" spans="2:6" x14ac:dyDescent="0.25">
      <c r="B31" s="2"/>
      <c r="C31" s="2"/>
      <c r="D31" s="2" t="s">
        <v>160</v>
      </c>
      <c r="E31" s="2"/>
      <c r="F31" s="69"/>
    </row>
    <row r="32" spans="2:6" x14ac:dyDescent="0.25">
      <c r="B32" s="2"/>
      <c r="C32" s="2"/>
      <c r="D32" s="2" t="s">
        <v>19</v>
      </c>
      <c r="E32" s="23"/>
      <c r="F32" s="70"/>
    </row>
    <row r="33" spans="2:6" x14ac:dyDescent="0.25">
      <c r="B33" s="2"/>
      <c r="C33" s="2"/>
      <c r="D33" s="2"/>
      <c r="E33" s="2" t="s">
        <v>161</v>
      </c>
      <c r="F33" s="71">
        <f>SUM(F29:F32)</f>
        <v>0</v>
      </c>
    </row>
    <row r="34" spans="2:6" x14ac:dyDescent="0.25">
      <c r="B34" s="2"/>
      <c r="C34" s="2"/>
      <c r="D34" s="2"/>
      <c r="E34" s="2"/>
      <c r="F34" s="71"/>
    </row>
    <row r="35" spans="2:6" x14ac:dyDescent="0.25">
      <c r="B35" s="2"/>
      <c r="C35" s="33" t="s">
        <v>162</v>
      </c>
      <c r="D35" s="2" t="s">
        <v>163</v>
      </c>
      <c r="E35" s="2"/>
      <c r="F35" s="69"/>
    </row>
    <row r="36" spans="2:6" x14ac:dyDescent="0.25">
      <c r="B36" s="2"/>
      <c r="C36" s="2"/>
      <c r="D36" s="2" t="s">
        <v>164</v>
      </c>
      <c r="E36" s="2"/>
      <c r="F36" s="69"/>
    </row>
    <row r="37" spans="2:6" x14ac:dyDescent="0.25">
      <c r="B37" s="2"/>
      <c r="C37" s="2"/>
      <c r="D37" s="2" t="s">
        <v>19</v>
      </c>
      <c r="E37" s="23"/>
      <c r="F37" s="70"/>
    </row>
    <row r="38" spans="2:6" x14ac:dyDescent="0.25">
      <c r="B38" s="2"/>
      <c r="C38" s="2"/>
      <c r="D38" s="2"/>
      <c r="E38" s="2" t="s">
        <v>165</v>
      </c>
      <c r="F38" s="71">
        <f>SUM(F35:F37)</f>
        <v>0</v>
      </c>
    </row>
    <row r="39" spans="2:6" x14ac:dyDescent="0.25">
      <c r="B39" s="2"/>
      <c r="C39" s="2"/>
      <c r="D39" s="2"/>
      <c r="E39" s="2"/>
      <c r="F39" s="71"/>
    </row>
    <row r="40" spans="2:6" x14ac:dyDescent="0.25">
      <c r="B40" s="72" t="s">
        <v>166</v>
      </c>
      <c r="C40" s="73"/>
      <c r="D40" s="73"/>
      <c r="E40" s="73"/>
      <c r="F40" s="74">
        <f>F9+F18+F22+F27+F33+F38</f>
        <v>0</v>
      </c>
    </row>
    <row r="41" spans="2:6" x14ac:dyDescent="0.25">
      <c r="B41" s="2"/>
      <c r="C41" s="2"/>
      <c r="D41" s="2"/>
      <c r="E41" s="2"/>
      <c r="F41" s="71"/>
    </row>
    <row r="42" spans="2:6" x14ac:dyDescent="0.25">
      <c r="B42" s="68" t="s">
        <v>167</v>
      </c>
      <c r="C42" s="2"/>
      <c r="D42" s="2"/>
      <c r="E42" s="2"/>
      <c r="F42" s="71"/>
    </row>
    <row r="43" spans="2:6" x14ac:dyDescent="0.25">
      <c r="B43" s="2"/>
      <c r="C43" s="2" t="s">
        <v>168</v>
      </c>
      <c r="D43" s="2"/>
      <c r="E43" s="2"/>
      <c r="F43" s="69"/>
    </row>
    <row r="44" spans="2:6" x14ac:dyDescent="0.25">
      <c r="B44" s="2"/>
      <c r="C44" s="2" t="s">
        <v>169</v>
      </c>
      <c r="D44" s="2"/>
      <c r="E44" s="2"/>
      <c r="F44" s="69"/>
    </row>
    <row r="45" spans="2:6" x14ac:dyDescent="0.25">
      <c r="B45" s="2"/>
      <c r="C45" s="2"/>
      <c r="D45" s="2"/>
      <c r="E45" s="2"/>
      <c r="F45" s="71"/>
    </row>
    <row r="46" spans="2:6" x14ac:dyDescent="0.25">
      <c r="B46" s="2"/>
      <c r="C46" s="2" t="s">
        <v>170</v>
      </c>
      <c r="D46" s="2" t="s">
        <v>171</v>
      </c>
      <c r="E46" s="2"/>
      <c r="F46" s="69"/>
    </row>
    <row r="47" spans="2:6" x14ac:dyDescent="0.25">
      <c r="B47" s="2"/>
      <c r="C47" s="2"/>
      <c r="D47" s="2" t="s">
        <v>142</v>
      </c>
      <c r="E47" s="2"/>
      <c r="F47" s="69"/>
    </row>
    <row r="48" spans="2:6" x14ac:dyDescent="0.25">
      <c r="B48" s="2"/>
      <c r="C48" s="2"/>
      <c r="D48" s="2" t="s">
        <v>172</v>
      </c>
      <c r="E48" s="2"/>
      <c r="F48" s="69"/>
    </row>
    <row r="49" spans="2:6" x14ac:dyDescent="0.25">
      <c r="B49" s="2"/>
      <c r="C49" s="2"/>
      <c r="D49" s="2" t="s">
        <v>173</v>
      </c>
      <c r="E49" s="2"/>
      <c r="F49" s="69"/>
    </row>
    <row r="50" spans="2:6" x14ac:dyDescent="0.25">
      <c r="B50" s="2"/>
      <c r="C50" s="2"/>
      <c r="D50" s="2" t="s">
        <v>174</v>
      </c>
      <c r="E50" s="2"/>
      <c r="F50" s="69"/>
    </row>
    <row r="51" spans="2:6" x14ac:dyDescent="0.25">
      <c r="B51" s="2"/>
      <c r="C51" s="2"/>
      <c r="D51" s="2" t="s">
        <v>19</v>
      </c>
      <c r="E51" s="23"/>
      <c r="F51" s="70"/>
    </row>
    <row r="52" spans="2:6" x14ac:dyDescent="0.25">
      <c r="B52" s="2"/>
      <c r="C52" s="2"/>
      <c r="D52" s="2"/>
      <c r="E52" s="2" t="s">
        <v>175</v>
      </c>
      <c r="F52" s="71">
        <f>SUM(F46:F51)</f>
        <v>0</v>
      </c>
    </row>
    <row r="53" spans="2:6" x14ac:dyDescent="0.25">
      <c r="B53" s="2"/>
      <c r="C53" s="2"/>
      <c r="D53" s="2"/>
      <c r="E53" s="2"/>
      <c r="F53" s="71"/>
    </row>
    <row r="54" spans="2:6" x14ac:dyDescent="0.25">
      <c r="B54" s="2"/>
      <c r="C54" s="26" t="s">
        <v>176</v>
      </c>
      <c r="D54" s="2"/>
      <c r="E54" s="2"/>
      <c r="F54" s="69"/>
    </row>
    <row r="55" spans="2:6" x14ac:dyDescent="0.25">
      <c r="B55" s="2"/>
      <c r="C55" s="2"/>
      <c r="D55" s="2"/>
      <c r="E55" s="2"/>
      <c r="F55" s="71"/>
    </row>
    <row r="56" spans="2:6" x14ac:dyDescent="0.25">
      <c r="B56" s="75" t="s">
        <v>177</v>
      </c>
      <c r="C56" s="73"/>
      <c r="D56" s="73"/>
      <c r="E56" s="73"/>
      <c r="F56" s="76">
        <f>F43+F44+F52+F54</f>
        <v>0</v>
      </c>
    </row>
    <row r="57" spans="2:6" x14ac:dyDescent="0.25">
      <c r="B57" s="26"/>
      <c r="C57" s="26"/>
      <c r="D57" s="26"/>
      <c r="E57" s="26"/>
      <c r="F57" s="26"/>
    </row>
    <row r="58" spans="2:6" x14ac:dyDescent="0.25">
      <c r="B58" s="77" t="s">
        <v>178</v>
      </c>
      <c r="C58" s="77"/>
      <c r="D58" s="77"/>
      <c r="E58" s="77"/>
      <c r="F58" s="78">
        <f>F40-F56</f>
        <v>0</v>
      </c>
    </row>
  </sheetData>
  <sheetProtection password="D92A" sheet="1" objects="1" scenarios="1"/>
  <phoneticPr fontId="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N36"/>
  <sheetViews>
    <sheetView workbookViewId="0">
      <selection activeCell="I8" sqref="I8"/>
    </sheetView>
  </sheetViews>
  <sheetFormatPr defaultColWidth="9.1796875" defaultRowHeight="12.5" x14ac:dyDescent="0.25"/>
  <cols>
    <col min="1" max="1" width="9.1796875" style="5"/>
    <col min="2" max="2" width="29.7265625" style="5" customWidth="1"/>
    <col min="3" max="3" width="16.7265625" style="5" customWidth="1"/>
    <col min="4" max="4" width="4.7265625" style="5" customWidth="1"/>
    <col min="5" max="5" width="5.7265625" style="5" customWidth="1"/>
    <col min="6" max="7" width="9.1796875" style="5"/>
    <col min="8" max="8" width="11.54296875" style="5" customWidth="1"/>
    <col min="9" max="9" width="17.54296875" style="5" customWidth="1"/>
    <col min="10" max="16384" width="9.1796875" style="5"/>
  </cols>
  <sheetData>
    <row r="1" spans="2:14" ht="13" x14ac:dyDescent="0.3">
      <c r="G1" s="140" t="s">
        <v>199</v>
      </c>
      <c r="H1" s="142" t="s">
        <v>198</v>
      </c>
    </row>
    <row r="2" spans="2:14" ht="15.5" x14ac:dyDescent="0.35">
      <c r="B2" s="48" t="s">
        <v>120</v>
      </c>
      <c r="I2" s="136"/>
    </row>
    <row r="3" spans="2:14" ht="13.5" thickBot="1" x14ac:dyDescent="0.35">
      <c r="C3" s="4"/>
      <c r="D3" s="4"/>
      <c r="F3" s="103" t="str">
        <f>"Income tax rates " &amp;H1</f>
        <v>Income tax rates 2015/16</v>
      </c>
      <c r="I3" s="104"/>
    </row>
    <row r="4" spans="2:14" ht="26.5" thickBot="1" x14ac:dyDescent="0.35">
      <c r="B4" s="6" t="s">
        <v>98</v>
      </c>
      <c r="C4" s="49">
        <f>ROUND('personal budget planner'!S5,0)</f>
        <v>100000</v>
      </c>
      <c r="F4" s="105" t="s">
        <v>99</v>
      </c>
      <c r="G4" s="106"/>
      <c r="H4" s="107" t="s">
        <v>100</v>
      </c>
      <c r="I4" s="108" t="s">
        <v>101</v>
      </c>
    </row>
    <row r="5" spans="2:14" x14ac:dyDescent="0.25">
      <c r="B5" s="4"/>
      <c r="C5" s="50"/>
      <c r="F5" s="109" t="s">
        <v>102</v>
      </c>
      <c r="G5" s="110" t="s">
        <v>103</v>
      </c>
      <c r="H5" s="111"/>
      <c r="I5" s="112"/>
    </row>
    <row r="6" spans="2:14" x14ac:dyDescent="0.25">
      <c r="B6" s="118" t="s">
        <v>104</v>
      </c>
      <c r="C6" s="119">
        <f>VLOOKUP($C$4,$F$6:$I$10,1)</f>
        <v>80001</v>
      </c>
      <c r="F6" s="81">
        <v>0</v>
      </c>
      <c r="G6" s="82">
        <v>18200</v>
      </c>
      <c r="H6" s="83">
        <v>0</v>
      </c>
      <c r="I6" s="84">
        <v>0</v>
      </c>
    </row>
    <row r="7" spans="2:14" x14ac:dyDescent="0.25">
      <c r="B7" s="118" t="s">
        <v>191</v>
      </c>
      <c r="C7" s="120">
        <f>MAX(VLOOKUP($C$4,$F$6:$I$10,1)-1,0)</f>
        <v>80000</v>
      </c>
      <c r="F7" s="81">
        <f>G6+1</f>
        <v>18201</v>
      </c>
      <c r="G7" s="82">
        <v>37000</v>
      </c>
      <c r="H7" s="141">
        <v>0</v>
      </c>
      <c r="I7" s="84">
        <v>0.19</v>
      </c>
    </row>
    <row r="8" spans="2:14" x14ac:dyDescent="0.25">
      <c r="B8" s="118" t="s">
        <v>105</v>
      </c>
      <c r="C8" s="119">
        <f>C4-C7</f>
        <v>20000</v>
      </c>
      <c r="F8" s="81">
        <f>G7+1</f>
        <v>37001</v>
      </c>
      <c r="G8" s="82">
        <v>80000</v>
      </c>
      <c r="H8" s="83">
        <f>(G7-F7+1)*I7+H7</f>
        <v>3572</v>
      </c>
      <c r="I8" s="137">
        <v>0.32500000000000001</v>
      </c>
    </row>
    <row r="9" spans="2:14" x14ac:dyDescent="0.25">
      <c r="B9" s="118" t="s">
        <v>106</v>
      </c>
      <c r="C9" s="119">
        <f>VLOOKUP($C$4,$F$6:$I$10,3)</f>
        <v>17547</v>
      </c>
      <c r="F9" s="81">
        <f>G8+1</f>
        <v>80001</v>
      </c>
      <c r="G9" s="82">
        <v>180000</v>
      </c>
      <c r="H9" s="83">
        <f>(G8-F8+1)*I8+H8</f>
        <v>17547</v>
      </c>
      <c r="I9" s="84">
        <v>0.37</v>
      </c>
    </row>
    <row r="10" spans="2:14" ht="13" thickBot="1" x14ac:dyDescent="0.3">
      <c r="B10" s="118" t="s">
        <v>107</v>
      </c>
      <c r="C10" s="121">
        <f>VLOOKUP($C$6,$F$6:$I$10,4,FALSE)</f>
        <v>0.37</v>
      </c>
      <c r="F10" s="85">
        <f>G9+1</f>
        <v>180001</v>
      </c>
      <c r="G10" s="86" t="s">
        <v>109</v>
      </c>
      <c r="H10" s="87">
        <f>(G9-F9+1)*I9+H9</f>
        <v>54547</v>
      </c>
      <c r="I10" s="88">
        <v>0.47</v>
      </c>
      <c r="L10" s="51"/>
      <c r="N10" s="52"/>
    </row>
    <row r="11" spans="2:14" x14ac:dyDescent="0.25">
      <c r="B11" s="118" t="s">
        <v>108</v>
      </c>
      <c r="C11" s="119">
        <f>C8*C10</f>
        <v>7400</v>
      </c>
      <c r="L11" s="51"/>
      <c r="N11" s="52"/>
    </row>
    <row r="12" spans="2:14" x14ac:dyDescent="0.25">
      <c r="B12" s="118" t="s">
        <v>110</v>
      </c>
      <c r="C12" s="119">
        <f>IF(C4=0,0,(C11+C9))</f>
        <v>24947</v>
      </c>
      <c r="L12" s="51"/>
      <c r="N12" s="52"/>
    </row>
    <row r="13" spans="2:14" ht="13.5" thickBot="1" x14ac:dyDescent="0.35">
      <c r="B13" s="118" t="s">
        <v>190</v>
      </c>
      <c r="C13" s="122">
        <f>I25</f>
        <v>0</v>
      </c>
      <c r="F13" s="97" t="str">
        <f>"Medicare levy " &amp;H1</f>
        <v>Medicare levy 2015/16</v>
      </c>
      <c r="G13"/>
      <c r="H13"/>
      <c r="I13"/>
    </row>
    <row r="14" spans="2:14" ht="13.5" thickBot="1" x14ac:dyDescent="0.35">
      <c r="B14" s="118" t="s">
        <v>192</v>
      </c>
      <c r="C14" s="123">
        <f>MAX((C12-C13),0)</f>
        <v>24947</v>
      </c>
      <c r="F14" s="143"/>
      <c r="G14" s="144"/>
      <c r="H14" s="90" t="s">
        <v>189</v>
      </c>
      <c r="I14" s="98" t="s">
        <v>114</v>
      </c>
    </row>
    <row r="15" spans="2:14" ht="13.5" thickBot="1" x14ac:dyDescent="0.35">
      <c r="B15" s="118" t="s">
        <v>111</v>
      </c>
      <c r="C15" s="119">
        <f>ROUND(IF(C4&lt;=H16,0, IF(AND(C4&gt;H16,C4&lt;H17),(C4-H16)*J17,C4*J16)),2)</f>
        <v>2000</v>
      </c>
      <c r="F15" s="126"/>
      <c r="G15" s="127"/>
      <c r="H15" s="90"/>
      <c r="I15" s="98"/>
      <c r="J15" s="128" t="s">
        <v>195</v>
      </c>
    </row>
    <row r="16" spans="2:14" ht="13" x14ac:dyDescent="0.3">
      <c r="B16" s="124" t="s">
        <v>112</v>
      </c>
      <c r="C16" s="125">
        <f>ROUND(C14+C15,2)</f>
        <v>26947</v>
      </c>
      <c r="F16" s="129" t="s">
        <v>189</v>
      </c>
      <c r="G16" s="130"/>
      <c r="H16" s="131">
        <v>20896</v>
      </c>
      <c r="I16" s="132"/>
      <c r="J16" s="132">
        <v>0.02</v>
      </c>
    </row>
    <row r="17" spans="2:10" ht="13" thickBot="1" x14ac:dyDescent="0.3">
      <c r="B17" s="4" t="s">
        <v>113</v>
      </c>
      <c r="C17" s="50">
        <f>C4-C14</f>
        <v>75053</v>
      </c>
      <c r="F17" s="99" t="s">
        <v>196</v>
      </c>
      <c r="G17" s="100"/>
      <c r="H17" s="133">
        <f>ROUND(H16*(J17/(J17-J16)),0)</f>
        <v>26120</v>
      </c>
      <c r="I17" s="134"/>
      <c r="J17" s="135">
        <v>0.1</v>
      </c>
    </row>
    <row r="18" spans="2:10" ht="13" x14ac:dyDescent="0.3">
      <c r="B18" s="6" t="s">
        <v>115</v>
      </c>
      <c r="C18" s="53">
        <f>C4-C16</f>
        <v>73053</v>
      </c>
      <c r="F18"/>
      <c r="G18"/>
      <c r="H18"/>
      <c r="I18"/>
    </row>
    <row r="19" spans="2:10" ht="13.5" thickBot="1" x14ac:dyDescent="0.35">
      <c r="F19" s="89" t="str">
        <f>"Low income tax offset calc " &amp;H1</f>
        <v>Low income tax offset calc 2015/16</v>
      </c>
      <c r="G19"/>
      <c r="H19"/>
      <c r="I19" s="113"/>
    </row>
    <row r="20" spans="2:10" ht="15.5" x14ac:dyDescent="0.35">
      <c r="B20" s="48" t="s">
        <v>121</v>
      </c>
      <c r="F20" s="114" t="s">
        <v>185</v>
      </c>
      <c r="G20" s="80"/>
      <c r="H20" s="80"/>
      <c r="I20" s="115">
        <v>445</v>
      </c>
    </row>
    <row r="21" spans="2:10" x14ac:dyDescent="0.25">
      <c r="D21" s="4"/>
      <c r="F21" s="91" t="s">
        <v>186</v>
      </c>
      <c r="G21" s="92"/>
      <c r="H21" s="92"/>
      <c r="I21" s="93">
        <v>37000</v>
      </c>
    </row>
    <row r="22" spans="2:10" ht="13" x14ac:dyDescent="0.3">
      <c r="B22" s="6" t="s">
        <v>98</v>
      </c>
      <c r="C22" s="49">
        <f>ROUND('personal budget planner'!S7,0)</f>
        <v>0</v>
      </c>
      <c r="F22" s="94" t="s">
        <v>187</v>
      </c>
      <c r="G22" s="83"/>
      <c r="H22" s="83"/>
      <c r="I22" s="138">
        <v>1.4999999999999999E-2</v>
      </c>
    </row>
    <row r="23" spans="2:10" ht="13" thickBot="1" x14ac:dyDescent="0.3">
      <c r="B23" s="4"/>
      <c r="C23" s="50"/>
      <c r="F23" s="116" t="s">
        <v>188</v>
      </c>
      <c r="G23" s="87"/>
      <c r="H23" s="87"/>
      <c r="I23" s="117">
        <v>66667</v>
      </c>
    </row>
    <row r="24" spans="2:10" x14ac:dyDescent="0.25">
      <c r="B24" s="118" t="s">
        <v>104</v>
      </c>
      <c r="C24" s="119">
        <f>VLOOKUP($C$22,$F$6:$I$10,1)</f>
        <v>0</v>
      </c>
      <c r="F24" s="94"/>
      <c r="G24" s="83"/>
      <c r="H24" s="83"/>
      <c r="I24" s="95"/>
    </row>
    <row r="25" spans="2:10" ht="12.75" customHeight="1" thickBot="1" x14ac:dyDescent="0.35">
      <c r="B25" s="118" t="s">
        <v>191</v>
      </c>
      <c r="C25" s="120">
        <f>MAX(VLOOKUP($C$22,$F$6:$I$10,1)-1,0)</f>
        <v>0</v>
      </c>
      <c r="F25" s="96" t="s">
        <v>194</v>
      </c>
      <c r="G25" s="87"/>
      <c r="H25" s="87"/>
      <c r="I25" s="117">
        <f>IF(C4&lt;I21,I20,IF(C4&lt;I23,(I20-(C4-I21)*I22),0))</f>
        <v>0</v>
      </c>
    </row>
    <row r="26" spans="2:10" ht="13.5" thickBot="1" x14ac:dyDescent="0.35">
      <c r="B26" s="118" t="s">
        <v>105</v>
      </c>
      <c r="C26" s="119">
        <f>C22-C25</f>
        <v>0</v>
      </c>
      <c r="D26" s="54"/>
      <c r="E26" s="55"/>
      <c r="F26" s="96" t="s">
        <v>193</v>
      </c>
      <c r="G26" s="87"/>
      <c r="H26" s="87"/>
      <c r="I26" s="117">
        <f>MAX(IF(C22&lt;I21,I20,IF(C22&lt;I23,(I20-(C22-I21)*I22),0)),0)</f>
        <v>445</v>
      </c>
    </row>
    <row r="27" spans="2:10" x14ac:dyDescent="0.25">
      <c r="B27" s="118" t="s">
        <v>106</v>
      </c>
      <c r="C27" s="119">
        <f>VLOOKUP($C$22,$F$6:$I$10,3)</f>
        <v>0</v>
      </c>
      <c r="D27" s="54"/>
      <c r="E27" s="55"/>
    </row>
    <row r="28" spans="2:10" x14ac:dyDescent="0.25">
      <c r="B28" s="118" t="s">
        <v>107</v>
      </c>
      <c r="C28" s="121">
        <f>VLOOKUP($C$24,$F$6:$I$10,4,FALSE)</f>
        <v>0</v>
      </c>
      <c r="D28" s="54"/>
      <c r="E28" s="55"/>
    </row>
    <row r="29" spans="2:10" x14ac:dyDescent="0.25">
      <c r="B29" s="118" t="s">
        <v>108</v>
      </c>
      <c r="C29" s="119">
        <f>C26*C28</f>
        <v>0</v>
      </c>
      <c r="D29" s="54"/>
      <c r="E29" s="55"/>
    </row>
    <row r="30" spans="2:10" x14ac:dyDescent="0.25">
      <c r="B30" s="118" t="s">
        <v>110</v>
      </c>
      <c r="C30" s="119">
        <f>IF(C22=0,0,(C29+C27))</f>
        <v>0</v>
      </c>
      <c r="D30" s="54"/>
      <c r="E30" s="55"/>
    </row>
    <row r="31" spans="2:10" ht="13" x14ac:dyDescent="0.3">
      <c r="B31" s="118" t="s">
        <v>190</v>
      </c>
      <c r="C31" s="122">
        <f>I26</f>
        <v>445</v>
      </c>
      <c r="D31" s="56"/>
      <c r="E31" s="56"/>
    </row>
    <row r="32" spans="2:10" x14ac:dyDescent="0.25">
      <c r="B32" s="118" t="s">
        <v>192</v>
      </c>
      <c r="C32" s="123">
        <f>MAX((C30-C31),0)</f>
        <v>0</v>
      </c>
    </row>
    <row r="33" spans="2:5" ht="27" customHeight="1" x14ac:dyDescent="0.3">
      <c r="B33" s="118" t="s">
        <v>111</v>
      </c>
      <c r="C33" s="119">
        <f>ROUND(IF(C22&lt;=H16,0, IF(AND(C22&gt;H16,C22&lt;H17),(C22-H16)*J17,C22*J16)),2)</f>
        <v>0</v>
      </c>
      <c r="D33" s="57"/>
      <c r="E33" s="57"/>
    </row>
    <row r="34" spans="2:5" ht="13" x14ac:dyDescent="0.3">
      <c r="B34" s="124" t="s">
        <v>112</v>
      </c>
      <c r="C34" s="125">
        <f>ROUND(C32+C33,2)</f>
        <v>0</v>
      </c>
      <c r="D34" s="54"/>
      <c r="E34" s="55"/>
    </row>
    <row r="35" spans="2:5" x14ac:dyDescent="0.25">
      <c r="B35" s="4" t="s">
        <v>113</v>
      </c>
      <c r="C35" s="50">
        <f>C22-C32</f>
        <v>0</v>
      </c>
      <c r="D35" s="58"/>
      <c r="E35" s="59"/>
    </row>
    <row r="36" spans="2:5" ht="13" x14ac:dyDescent="0.3">
      <c r="B36" s="6" t="s">
        <v>115</v>
      </c>
      <c r="C36" s="53">
        <f>C22-C34</f>
        <v>0</v>
      </c>
    </row>
  </sheetData>
  <sheetProtection password="D92A" sheet="1" objects="1" scenarios="1"/>
  <mergeCells count="1">
    <mergeCell ref="F14:G14"/>
  </mergeCells>
  <phoneticPr fontId="9"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personal budget planner</vt:lpstr>
      <vt:lpstr>your current financial status</vt:lpstr>
      <vt:lpstr>PAYG tax calculation</vt:lpstr>
      <vt:lpstr>Introduction!_Toc83197753</vt:lpstr>
      <vt:lpstr>Introduction!_Toc83197754</vt:lpstr>
      <vt:lpstr>Introduction!_Toc86724748</vt:lpstr>
      <vt:lpstr>Introduction!_Toc86724749</vt:lpstr>
      <vt:lpstr>'personal budget planner'!Print_Area</vt:lpstr>
    </vt:vector>
  </TitlesOfParts>
  <Company>Niro Solutions Pty Limited - 02 6672 3417 - www.nirosolutions.com.au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AMP Super Budget Planner</dc:title>
  <dc:subject>Personal budget planner</dc:subject>
  <dc:creator>Niro Solutions Pty Limited</dc:creator>
  <dc:description>Version 3.2.0</dc:description>
  <cp:lastModifiedBy>Peter Talty</cp:lastModifiedBy>
  <cp:lastPrinted>2004-11-16T06:37:01Z</cp:lastPrinted>
  <dcterms:created xsi:type="dcterms:W3CDTF">1999-03-30T05:24:18Z</dcterms:created>
  <dcterms:modified xsi:type="dcterms:W3CDTF">2026-05-26T04:57:27Z</dcterms:modified>
</cp:coreProperties>
</file>